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G:\CYPD\Budgets\BDS\2021-22\High Needs\"/>
    </mc:Choice>
  </mc:AlternateContent>
  <xr:revisionPtr revIDLastSave="0" documentId="8_{70338576-3635-44B6-BCBE-D611CD127BF4}" xr6:coauthVersionLast="45" xr6:coauthVersionMax="45" xr10:uidLastSave="{00000000-0000-0000-0000-000000000000}"/>
  <bookViews>
    <workbookView xWindow="-110" yWindow="-110" windowWidth="19420" windowHeight="10420" tabRatio="822" firstSheet="3" activeTab="9" xr2:uid="{00000000-000D-0000-FFFF-FFFF00000000}"/>
  </bookViews>
  <sheets>
    <sheet name="Information" sheetId="10" r:id="rId1"/>
    <sheet name="Primary Provision timetable" sheetId="7" r:id="rId2"/>
    <sheet name="Secondary Provision timetable" sheetId="11" r:id="rId3"/>
    <sheet name="Soulbury" sheetId="17" r:id="rId4"/>
    <sheet name="Oncosts" sheetId="14" r:id="rId5"/>
    <sheet name="NHS Salaries" sheetId="15" r:id="rId6"/>
    <sheet name="Teaching" sheetId="13" r:id="rId7"/>
    <sheet name="SCP" sheetId="16" r:id="rId8"/>
    <sheet name="2020-21 Financial Year " sheetId="5" r:id="rId9"/>
    <sheet name="2021-22 Financial Year " sheetId="4" r:id="rId10"/>
    <sheet name="Funding Calculator" sheetId="3" r:id="rId11"/>
    <sheet name="Worked provision timetable" sheetId="9" r:id="rId12"/>
  </sheets>
  <externalReferences>
    <externalReference r:id="rId13"/>
    <externalReference r:id="rId14"/>
  </externalReferences>
  <definedNames>
    <definedName name="Adj_Suffix">[1]Data!$B$26:$B$29</definedName>
    <definedName name="APTC">[1]Data!$K$3:$L$57</definedName>
    <definedName name="E10_02">'[1]Non Employee Costs'!#REF!</definedName>
    <definedName name="E11_02">'[1]Non Employee Costs'!#REF!</definedName>
    <definedName name="EMPendTCH">#REF!</definedName>
    <definedName name="EMPstrTCH">#REF!</definedName>
    <definedName name="formuu">#REF!</definedName>
    <definedName name="formuuaa">#REF!</definedName>
    <definedName name="GRADES">#REF!</definedName>
    <definedName name="I06_02">[1]Income!#REF!</definedName>
    <definedName name="ManAllw">#REF!</definedName>
    <definedName name="NECALL">#REF!</definedName>
    <definedName name="NECY3">#REF!</definedName>
    <definedName name="NI_Table">#REF!</definedName>
    <definedName name="_xlnm.Print_Area" localSheetId="6">Teaching!$B$1:$AX$125</definedName>
    <definedName name="SCHOOLNAME">#REF!</definedName>
    <definedName name="SEN">#REF!</definedName>
    <definedName name="SUMCofE">#REF!,#REF!,#REF!,#REF!,#REF!,#REF!,#REF!</definedName>
    <definedName name="Tch_Comb_Scale">#REF!</definedName>
    <definedName name="tch_scale">#REF!</definedName>
    <definedName name="TCH_YR1">'[1]Teaching Staff'!#REF!,'[1]Teaching Staff'!$EV:$EV</definedName>
    <definedName name="TCH_YR1_H">'[1]Teaching Staff'!#REF!,'[1]Teaching Staff'!#REF!</definedName>
    <definedName name="TCH_YR2">'[1]Teaching Staff'!$AF:$AX,'[1]Teaching Staff'!$EW:$EW</definedName>
    <definedName name="TCH_YR2_H">'[1]Teaching Staff'!$AI:$AJ,'[1]Teaching Staff'!$AU:$AU</definedName>
    <definedName name="TCH_YR3">'[1]Teaching Staff'!$AY:$BQ,'[1]Teaching Staff'!$EX:$EY</definedName>
    <definedName name="TCH_YR3_H">'[1]Teaching Staff'!$BB:$BC,'[1]Teaching Staff'!#REF!</definedName>
    <definedName name="TCH_YR4">'[1]Teaching Staff'!$EZ:$FA,'[1]Teaching Staff'!$BR:$CI</definedName>
    <definedName name="TCH_YR4_H">'[1]Teaching Staff'!$BU:$BV,'[1]Teaching Staff'!$CD:$CD</definedName>
    <definedName name="Teachers">#REF!</definedName>
    <definedName name="test">#REF!</definedName>
    <definedName name="testss">#REF!</definedName>
    <definedName name="xferdate">#REF!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5" l="1"/>
  <c r="F22" i="5"/>
  <c r="F7" i="5"/>
  <c r="F24" i="4" l="1"/>
  <c r="F23" i="4"/>
  <c r="F22" i="4"/>
  <c r="F21" i="4"/>
  <c r="F19" i="4"/>
  <c r="F18" i="4"/>
  <c r="F17" i="4"/>
  <c r="F16" i="4"/>
  <c r="F24" i="5"/>
  <c r="F23" i="5"/>
  <c r="F19" i="5"/>
  <c r="G18" i="5"/>
  <c r="F18" i="5"/>
  <c r="F17" i="5"/>
  <c r="F16" i="5"/>
  <c r="G16" i="5"/>
  <c r="F4" i="5" l="1"/>
  <c r="F7" i="4"/>
  <c r="F8" i="5"/>
  <c r="F8" i="4" s="1"/>
  <c r="F9" i="5"/>
  <c r="F9" i="4" s="1"/>
  <c r="F10" i="5"/>
  <c r="F10" i="4" s="1"/>
  <c r="F11" i="5"/>
  <c r="F11" i="4" s="1"/>
  <c r="F13" i="5"/>
  <c r="F13" i="4" s="1"/>
  <c r="F14" i="5"/>
  <c r="F14" i="4" s="1"/>
  <c r="F12" i="5"/>
  <c r="F12" i="4" s="1"/>
  <c r="F4" i="4"/>
  <c r="F5" i="5"/>
  <c r="F5" i="4" s="1"/>
  <c r="E24" i="4" l="1"/>
  <c r="E23" i="4"/>
  <c r="E22" i="4"/>
  <c r="E21" i="4"/>
  <c r="E19" i="4"/>
  <c r="E18" i="4"/>
  <c r="E17" i="4"/>
  <c r="E16" i="4"/>
  <c r="E14" i="4"/>
  <c r="E13" i="4"/>
  <c r="E12" i="4"/>
  <c r="E11" i="4"/>
  <c r="E10" i="4"/>
  <c r="E9" i="4"/>
  <c r="E8" i="4"/>
  <c r="E7" i="4"/>
  <c r="E5" i="4"/>
  <c r="H5" i="4" s="1"/>
  <c r="E4" i="4"/>
  <c r="H4" i="4" s="1"/>
  <c r="H4" i="5" l="1"/>
  <c r="I4" i="5" s="1"/>
  <c r="K4" i="5" s="1"/>
  <c r="M4" i="5" s="1"/>
  <c r="H5" i="5"/>
  <c r="I5" i="5" s="1"/>
  <c r="K5" i="5" s="1"/>
  <c r="M5" i="5" s="1"/>
  <c r="H7" i="5"/>
  <c r="I7" i="5" s="1"/>
  <c r="K7" i="5" s="1"/>
  <c r="M7" i="5" s="1"/>
  <c r="H8" i="5"/>
  <c r="I8" i="5" s="1"/>
  <c r="K8" i="5" s="1"/>
  <c r="M8" i="5" s="1"/>
  <c r="H9" i="5"/>
  <c r="I9" i="5" s="1"/>
  <c r="K9" i="5" s="1"/>
  <c r="M9" i="5" s="1"/>
  <c r="H10" i="5"/>
  <c r="I10" i="5" s="1"/>
  <c r="K10" i="5" s="1"/>
  <c r="M10" i="5" s="1"/>
  <c r="H11" i="5"/>
  <c r="I11" i="5" s="1"/>
  <c r="K11" i="5" s="1"/>
  <c r="M11" i="5" s="1"/>
  <c r="H12" i="5"/>
  <c r="I12" i="5" s="1"/>
  <c r="K12" i="5" s="1"/>
  <c r="M12" i="5" s="1"/>
  <c r="H13" i="5"/>
  <c r="I13" i="5" s="1"/>
  <c r="K13" i="5" s="1"/>
  <c r="M13" i="5" s="1"/>
  <c r="H14" i="5"/>
  <c r="I14" i="5" s="1"/>
  <c r="K14" i="5" s="1"/>
  <c r="M14" i="5" s="1"/>
  <c r="H16" i="5"/>
  <c r="I16" i="5" s="1"/>
  <c r="K16" i="5" s="1"/>
  <c r="M16" i="5" s="1"/>
  <c r="H17" i="5"/>
  <c r="I17" i="5" s="1"/>
  <c r="K17" i="5" s="1"/>
  <c r="M17" i="5" s="1"/>
  <c r="H18" i="5"/>
  <c r="I18" i="5" s="1"/>
  <c r="K18" i="5" s="1"/>
  <c r="M18" i="5" s="1"/>
  <c r="H19" i="5"/>
  <c r="I19" i="5" s="1"/>
  <c r="K19" i="5" s="1"/>
  <c r="M19" i="5" s="1"/>
  <c r="H21" i="5"/>
  <c r="I21" i="5" s="1"/>
  <c r="K21" i="5" s="1"/>
  <c r="M21" i="5" s="1"/>
  <c r="H22" i="5"/>
  <c r="I22" i="5" s="1"/>
  <c r="K22" i="5" s="1"/>
  <c r="M22" i="5" s="1"/>
  <c r="H23" i="5"/>
  <c r="I23" i="5" s="1"/>
  <c r="K23" i="5" s="1"/>
  <c r="M23" i="5" s="1"/>
  <c r="H24" i="5"/>
  <c r="I24" i="5" s="1"/>
  <c r="K24" i="5" s="1"/>
  <c r="M24" i="5" s="1"/>
  <c r="H26" i="5"/>
  <c r="I26" i="5" s="1"/>
  <c r="K26" i="5" s="1"/>
  <c r="M26" i="5" s="1"/>
  <c r="H27" i="5"/>
  <c r="I27" i="5" s="1"/>
  <c r="K27" i="5" s="1"/>
  <c r="M27" i="5" s="1"/>
  <c r="H28" i="5"/>
  <c r="I28" i="5" s="1"/>
  <c r="K28" i="5" s="1"/>
  <c r="M28" i="5" s="1"/>
  <c r="H29" i="5"/>
  <c r="I29" i="5" s="1"/>
  <c r="K29" i="5" s="1"/>
  <c r="M29" i="5" s="1"/>
  <c r="M31" i="5" l="1"/>
  <c r="G31" i="11"/>
  <c r="F31" i="11"/>
  <c r="E31" i="11"/>
  <c r="D31" i="11"/>
  <c r="C31" i="11"/>
  <c r="G36" i="11"/>
  <c r="F36" i="11"/>
  <c r="E36" i="11"/>
  <c r="D36" i="11"/>
  <c r="C36" i="11"/>
  <c r="G41" i="11"/>
  <c r="F41" i="11"/>
  <c r="E41" i="11"/>
  <c r="D41" i="11"/>
  <c r="C41" i="11"/>
  <c r="E62" i="11"/>
  <c r="E61" i="11"/>
  <c r="E60" i="11"/>
  <c r="E59" i="11"/>
  <c r="E58" i="11"/>
  <c r="E57" i="11"/>
  <c r="E56" i="11"/>
  <c r="E55" i="11"/>
  <c r="E54" i="11"/>
  <c r="G51" i="11"/>
  <c r="F51" i="11"/>
  <c r="E51" i="11"/>
  <c r="D51" i="11"/>
  <c r="C51" i="11"/>
  <c r="G46" i="11"/>
  <c r="F46" i="11"/>
  <c r="E46" i="11"/>
  <c r="D46" i="11"/>
  <c r="C46" i="11"/>
  <c r="G26" i="11"/>
  <c r="F26" i="11"/>
  <c r="E26" i="11"/>
  <c r="D26" i="11"/>
  <c r="C26" i="11"/>
  <c r="G21" i="11"/>
  <c r="F21" i="11"/>
  <c r="E21" i="11"/>
  <c r="D21" i="11"/>
  <c r="C21" i="11"/>
  <c r="G16" i="11"/>
  <c r="F16" i="11"/>
  <c r="E16" i="11"/>
  <c r="D16" i="11"/>
  <c r="C16" i="11"/>
  <c r="G11" i="11"/>
  <c r="F11" i="11"/>
  <c r="E11" i="11"/>
  <c r="D11" i="11"/>
  <c r="C11" i="11"/>
  <c r="G6" i="11"/>
  <c r="F6" i="11"/>
  <c r="E6" i="11"/>
  <c r="D6" i="11"/>
  <c r="C6" i="11"/>
  <c r="E47" i="9" l="1"/>
  <c r="E46" i="9"/>
  <c r="E45" i="9"/>
  <c r="E44" i="9"/>
  <c r="E43" i="9"/>
  <c r="E42" i="9"/>
  <c r="E41" i="9"/>
  <c r="E40" i="9"/>
  <c r="E39" i="9"/>
  <c r="G36" i="9"/>
  <c r="F36" i="9"/>
  <c r="E36" i="9"/>
  <c r="D36" i="9"/>
  <c r="C36" i="9"/>
  <c r="G31" i="9"/>
  <c r="F31" i="9"/>
  <c r="E31" i="9"/>
  <c r="D31" i="9"/>
  <c r="C31" i="9"/>
  <c r="G26" i="9"/>
  <c r="F26" i="9"/>
  <c r="E26" i="9"/>
  <c r="D26" i="9"/>
  <c r="C26" i="9"/>
  <c r="G21" i="9"/>
  <c r="F21" i="9"/>
  <c r="E21" i="9"/>
  <c r="D21" i="9"/>
  <c r="C21" i="9"/>
  <c r="G16" i="9"/>
  <c r="F16" i="9"/>
  <c r="E16" i="9"/>
  <c r="D16" i="9"/>
  <c r="C16" i="9"/>
  <c r="G11" i="9"/>
  <c r="F11" i="9"/>
  <c r="E11" i="9"/>
  <c r="D11" i="9"/>
  <c r="C11" i="9"/>
  <c r="G6" i="9"/>
  <c r="F6" i="9"/>
  <c r="E6" i="9"/>
  <c r="D6" i="9"/>
  <c r="C6" i="9"/>
  <c r="G36" i="7"/>
  <c r="E40" i="7"/>
  <c r="E41" i="7"/>
  <c r="E42" i="7"/>
  <c r="E43" i="7"/>
  <c r="E44" i="7"/>
  <c r="E45" i="7"/>
  <c r="E46" i="7"/>
  <c r="E47" i="7"/>
  <c r="E39" i="7"/>
  <c r="G31" i="7"/>
  <c r="F31" i="7"/>
  <c r="E31" i="7"/>
  <c r="D31" i="7"/>
  <c r="C31" i="7"/>
  <c r="F36" i="7"/>
  <c r="E36" i="7"/>
  <c r="D36" i="7"/>
  <c r="C36" i="7"/>
  <c r="G26" i="7"/>
  <c r="F26" i="7"/>
  <c r="E26" i="7"/>
  <c r="D26" i="7"/>
  <c r="C26" i="7"/>
  <c r="G16" i="7"/>
  <c r="F16" i="7"/>
  <c r="E16" i="7"/>
  <c r="D16" i="7"/>
  <c r="C16" i="7"/>
  <c r="G21" i="7"/>
  <c r="F21" i="7"/>
  <c r="E21" i="7"/>
  <c r="D21" i="7"/>
  <c r="C21" i="7"/>
  <c r="G11" i="7"/>
  <c r="F11" i="7"/>
  <c r="E11" i="7"/>
  <c r="D11" i="7"/>
  <c r="C11" i="7"/>
  <c r="D6" i="7"/>
  <c r="E6" i="7"/>
  <c r="F6" i="7"/>
  <c r="G6" i="7"/>
  <c r="C6" i="7"/>
  <c r="B24" i="3" l="1"/>
  <c r="B13" i="3"/>
  <c r="V5" i="4" l="1"/>
  <c r="W5" i="4" s="1"/>
  <c r="Y5" i="4" s="1"/>
  <c r="AA5" i="4" s="1"/>
  <c r="V4" i="4"/>
  <c r="W4" i="4" s="1"/>
  <c r="O5" i="4"/>
  <c r="P5" i="4" s="1"/>
  <c r="R5" i="4" s="1"/>
  <c r="T5" i="4" s="1"/>
  <c r="O4" i="4"/>
  <c r="P4" i="4" s="1"/>
  <c r="V26" i="4"/>
  <c r="W26" i="4" s="1"/>
  <c r="Y26" i="4" s="1"/>
  <c r="AA26" i="4" s="1"/>
  <c r="O26" i="4"/>
  <c r="P26" i="4" s="1"/>
  <c r="R26" i="4" s="1"/>
  <c r="T26" i="4" s="1"/>
  <c r="H26" i="4"/>
  <c r="I26" i="4" s="1"/>
  <c r="K26" i="4" s="1"/>
  <c r="H19" i="4"/>
  <c r="I19" i="4" s="1"/>
  <c r="K19" i="4" s="1"/>
  <c r="M19" i="4" s="1"/>
  <c r="H14" i="4"/>
  <c r="I14" i="4" s="1"/>
  <c r="K14" i="4" s="1"/>
  <c r="M14" i="4" s="1"/>
  <c r="H13" i="4"/>
  <c r="H12" i="4"/>
  <c r="H11" i="4"/>
  <c r="H10" i="4"/>
  <c r="H9" i="4"/>
  <c r="H8" i="4"/>
  <c r="H7" i="4"/>
  <c r="I5" i="4"/>
  <c r="K5" i="4" s="1"/>
  <c r="M5" i="4" s="1"/>
  <c r="O11" i="4" l="1"/>
  <c r="V11" i="4"/>
  <c r="W11" i="4" s="1"/>
  <c r="O9" i="4"/>
  <c r="V9" i="4"/>
  <c r="O7" i="4"/>
  <c r="V7" i="4"/>
  <c r="O13" i="4"/>
  <c r="V13" i="4"/>
  <c r="O8" i="4"/>
  <c r="V12" i="4"/>
  <c r="V8" i="4"/>
  <c r="O14" i="4"/>
  <c r="P14" i="4" s="1"/>
  <c r="R14" i="4" s="1"/>
  <c r="T14" i="4" s="1"/>
  <c r="O10" i="4"/>
  <c r="V14" i="4"/>
  <c r="W14" i="4" s="1"/>
  <c r="Y14" i="4" s="1"/>
  <c r="AA14" i="4" s="1"/>
  <c r="V10" i="4"/>
  <c r="O12" i="4"/>
  <c r="AA22" i="4" l="1"/>
  <c r="AA21" i="4"/>
  <c r="AA20" i="4"/>
  <c r="H24" i="4" l="1"/>
  <c r="H23" i="4"/>
  <c r="H16" i="4"/>
  <c r="H17" i="4"/>
  <c r="H18" i="4"/>
  <c r="V20" i="4"/>
  <c r="W20" i="4" s="1"/>
  <c r="V21" i="4"/>
  <c r="W21" i="4" s="1"/>
  <c r="V22" i="4"/>
  <c r="W22" i="4" s="1"/>
  <c r="O20" i="4"/>
  <c r="P20" i="4" s="1"/>
  <c r="R20" i="4" s="1"/>
  <c r="T20" i="4" s="1"/>
  <c r="O21" i="4"/>
  <c r="P21" i="4" s="1"/>
  <c r="R21" i="4" s="1"/>
  <c r="T21" i="4" s="1"/>
  <c r="O22" i="4"/>
  <c r="P22" i="4" s="1"/>
  <c r="R22" i="4" s="1"/>
  <c r="T22" i="4" s="1"/>
  <c r="H21" i="4"/>
  <c r="I21" i="4" s="1"/>
  <c r="K21" i="4" s="1"/>
  <c r="M21" i="4" s="1"/>
  <c r="H22" i="4"/>
  <c r="I22" i="4" s="1"/>
  <c r="K22" i="4" s="1"/>
  <c r="M22" i="4" s="1"/>
  <c r="I4" i="4" l="1"/>
  <c r="Y11" i="4" l="1"/>
  <c r="AA11" i="4" s="1"/>
  <c r="Y4" i="4"/>
  <c r="AA4" i="4" s="1"/>
  <c r="V18" i="4"/>
  <c r="W18" i="4" s="1"/>
  <c r="Y18" i="4" s="1"/>
  <c r="AA18" i="4" s="1"/>
  <c r="V23" i="4"/>
  <c r="W23" i="4" s="1"/>
  <c r="Y23" i="4" s="1"/>
  <c r="AA23" i="4" s="1"/>
  <c r="V24" i="4"/>
  <c r="W24" i="4" s="1"/>
  <c r="Y24" i="4" s="1"/>
  <c r="AA24" i="4" s="1"/>
  <c r="V27" i="4"/>
  <c r="W27" i="4" s="1"/>
  <c r="Y27" i="4" s="1"/>
  <c r="AA27" i="4" s="1"/>
  <c r="V28" i="4"/>
  <c r="W28" i="4" s="1"/>
  <c r="Y28" i="4" s="1"/>
  <c r="AA28" i="4" s="1"/>
  <c r="V29" i="4"/>
  <c r="W29" i="4" s="1"/>
  <c r="Y29" i="4" s="1"/>
  <c r="AA29" i="4" s="1"/>
  <c r="P11" i="4"/>
  <c r="R11" i="4" s="1"/>
  <c r="T11" i="4" s="1"/>
  <c r="R4" i="4"/>
  <c r="T4" i="4" s="1"/>
  <c r="O18" i="4"/>
  <c r="P18" i="4" s="1"/>
  <c r="R18" i="4" s="1"/>
  <c r="T18" i="4" s="1"/>
  <c r="O23" i="4"/>
  <c r="P23" i="4" s="1"/>
  <c r="R23" i="4" s="1"/>
  <c r="T23" i="4" s="1"/>
  <c r="O24" i="4"/>
  <c r="P24" i="4" s="1"/>
  <c r="R24" i="4" s="1"/>
  <c r="T24" i="4" s="1"/>
  <c r="O27" i="4"/>
  <c r="P27" i="4" s="1"/>
  <c r="R27" i="4" s="1"/>
  <c r="T27" i="4" s="1"/>
  <c r="O28" i="4"/>
  <c r="P28" i="4" s="1"/>
  <c r="R28" i="4" s="1"/>
  <c r="T28" i="4" s="1"/>
  <c r="O29" i="4"/>
  <c r="P29" i="4" s="1"/>
  <c r="R29" i="4" s="1"/>
  <c r="T29" i="4" s="1"/>
  <c r="K4" i="4" l="1"/>
  <c r="M4" i="4" s="1"/>
  <c r="I7" i="4"/>
  <c r="K7" i="4" s="1"/>
  <c r="M7" i="4" s="1"/>
  <c r="I8" i="4"/>
  <c r="K8" i="4" s="1"/>
  <c r="M8" i="4" s="1"/>
  <c r="I9" i="4"/>
  <c r="K9" i="4" s="1"/>
  <c r="M9" i="4" s="1"/>
  <c r="I10" i="4"/>
  <c r="K10" i="4" s="1"/>
  <c r="M10" i="4" s="1"/>
  <c r="I11" i="4"/>
  <c r="K11" i="4" s="1"/>
  <c r="M11" i="4" s="1"/>
  <c r="I12" i="4"/>
  <c r="K12" i="4" s="1"/>
  <c r="M12" i="4" s="1"/>
  <c r="I13" i="4"/>
  <c r="K13" i="4" s="1"/>
  <c r="M13" i="4" s="1"/>
  <c r="I16" i="4"/>
  <c r="K16" i="4" s="1"/>
  <c r="M16" i="4" s="1"/>
  <c r="I17" i="4"/>
  <c r="K17" i="4" s="1"/>
  <c r="M17" i="4" s="1"/>
  <c r="I18" i="4"/>
  <c r="K18" i="4" s="1"/>
  <c r="M18" i="4" s="1"/>
  <c r="I23" i="4"/>
  <c r="K23" i="4" s="1"/>
  <c r="M23" i="4" s="1"/>
  <c r="I24" i="4"/>
  <c r="K24" i="4" s="1"/>
  <c r="M24" i="4" s="1"/>
  <c r="H27" i="4"/>
  <c r="I27" i="4" s="1"/>
  <c r="K27" i="4" s="1"/>
  <c r="H28" i="4"/>
  <c r="I28" i="4" s="1"/>
  <c r="K28" i="4" s="1"/>
  <c r="M28" i="4" s="1"/>
  <c r="H29" i="4"/>
  <c r="I29" i="4" s="1"/>
  <c r="K29" i="4" s="1"/>
  <c r="M29" i="4" s="1"/>
  <c r="B7" i="3" l="1"/>
  <c r="B9" i="3" s="1"/>
  <c r="B15" i="3" s="1"/>
  <c r="M27" i="4"/>
  <c r="M30" i="4" s="1"/>
  <c r="V17" i="4"/>
  <c r="W17" i="4" s="1"/>
  <c r="Y17" i="4" s="1"/>
  <c r="AA17" i="4" s="1"/>
  <c r="O17" i="4"/>
  <c r="P17" i="4" s="1"/>
  <c r="R17" i="4" s="1"/>
  <c r="T17" i="4" s="1"/>
  <c r="V16" i="4"/>
  <c r="W16" i="4" s="1"/>
  <c r="Y16" i="4" s="1"/>
  <c r="AA16" i="4" s="1"/>
  <c r="O16" i="4"/>
  <c r="P16" i="4" s="1"/>
  <c r="R16" i="4" s="1"/>
  <c r="T16" i="4" s="1"/>
  <c r="W13" i="4"/>
  <c r="Y13" i="4" s="1"/>
  <c r="AA13" i="4" s="1"/>
  <c r="P13" i="4"/>
  <c r="R13" i="4" s="1"/>
  <c r="T13" i="4" s="1"/>
  <c r="W12" i="4"/>
  <c r="Y12" i="4" s="1"/>
  <c r="AA12" i="4" s="1"/>
  <c r="P12" i="4"/>
  <c r="R12" i="4" s="1"/>
  <c r="T12" i="4" s="1"/>
  <c r="W10" i="4"/>
  <c r="Y10" i="4" s="1"/>
  <c r="AA10" i="4" s="1"/>
  <c r="P10" i="4"/>
  <c r="R10" i="4" s="1"/>
  <c r="T10" i="4" s="1"/>
  <c r="W9" i="4"/>
  <c r="Y9" i="4" s="1"/>
  <c r="AA9" i="4" s="1"/>
  <c r="P9" i="4"/>
  <c r="R9" i="4" s="1"/>
  <c r="T9" i="4" s="1"/>
  <c r="W8" i="4"/>
  <c r="Y8" i="4" s="1"/>
  <c r="AA8" i="4" s="1"/>
  <c r="P8" i="4"/>
  <c r="R8" i="4" s="1"/>
  <c r="T8" i="4" s="1"/>
  <c r="W7" i="4"/>
  <c r="Y7" i="4" s="1"/>
  <c r="AA7" i="4" s="1"/>
  <c r="P7" i="4"/>
  <c r="R7" i="4" s="1"/>
  <c r="T7" i="4" s="1"/>
  <c r="AA30" i="4" l="1"/>
  <c r="T30" i="4"/>
  <c r="AA31" i="4" l="1"/>
  <c r="B18" i="3" s="1"/>
  <c r="B20" i="3" s="1"/>
  <c r="B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Kilner Matthew (Finance)</author>
    <author>Matthew Kilner (Finance)</author>
  </authors>
  <commentList>
    <comment ref="B9" authorId="0" shapeId="0" xr:uid="{654A99CB-EC1E-4479-BEE5-619B76D5CC9E}">
      <text>
        <r>
          <rPr>
            <b/>
            <sz val="9"/>
            <color indexed="81"/>
            <rFont val="Tahoma"/>
            <family val="2"/>
          </rPr>
          <t>Kilner Matthew (Finance):</t>
        </r>
        <r>
          <rPr>
            <sz val="9"/>
            <color indexed="81"/>
            <rFont val="Tahoma"/>
            <family val="2"/>
          </rPr>
          <t xml:space="preserve">
S/B 01/04 Year 1</t>
        </r>
      </text>
    </comment>
    <comment ref="C9" authorId="0" shapeId="0" xr:uid="{B84DBFE6-4C07-41E4-82FC-72E00F5B2BF5}">
      <text>
        <r>
          <rPr>
            <b/>
            <sz val="9"/>
            <color indexed="81"/>
            <rFont val="Tahoma"/>
            <family val="2"/>
          </rPr>
          <t>Kilner Matthew (Finance):</t>
        </r>
        <r>
          <rPr>
            <sz val="9"/>
            <color indexed="81"/>
            <rFont val="Tahoma"/>
            <family val="2"/>
          </rPr>
          <t xml:space="preserve">
S/B Previous Year</t>
        </r>
      </text>
    </comment>
    <comment ref="D9" authorId="0" shapeId="0" xr:uid="{19BFDFB8-E035-4C51-9D52-2BFC63629E8F}">
      <text>
        <r>
          <rPr>
            <b/>
            <sz val="9"/>
            <color indexed="81"/>
            <rFont val="Tahoma"/>
            <family val="2"/>
          </rPr>
          <t>Kilner Matthew (Finance):</t>
        </r>
        <r>
          <rPr>
            <sz val="9"/>
            <color indexed="81"/>
            <rFont val="Tahoma"/>
            <family val="2"/>
          </rPr>
          <t xml:space="preserve">
S/B Year 1</t>
        </r>
      </text>
    </comment>
    <comment ref="E9" authorId="0" shapeId="0" xr:uid="{97AB6BA9-EB23-4816-B3C1-D1EE4E430335}">
      <text>
        <r>
          <rPr>
            <b/>
            <sz val="9"/>
            <color indexed="81"/>
            <rFont val="Tahoma"/>
            <family val="2"/>
          </rPr>
          <t>Kilner Matthew (Finance):</t>
        </r>
        <r>
          <rPr>
            <sz val="9"/>
            <color indexed="81"/>
            <rFont val="Tahoma"/>
            <family val="2"/>
          </rPr>
          <t xml:space="preserve">
S/B Year 2</t>
        </r>
      </text>
    </comment>
    <comment ref="F9" authorId="0" shapeId="0" xr:uid="{A93BCBEB-0A05-4A79-A327-682D42C73CB6}">
      <text>
        <r>
          <rPr>
            <b/>
            <sz val="9"/>
            <color indexed="81"/>
            <rFont val="Tahoma"/>
            <family val="2"/>
          </rPr>
          <t>Kilner Matthew (Finance):</t>
        </r>
        <r>
          <rPr>
            <sz val="9"/>
            <color indexed="81"/>
            <rFont val="Tahoma"/>
            <family val="2"/>
          </rPr>
          <t xml:space="preserve">
S/B Year 3</t>
        </r>
      </text>
    </comment>
    <comment ref="G9" authorId="0" shapeId="0" xr:uid="{31DC4202-2BD3-452D-818F-F2C2C0ADDD19}">
      <text>
        <r>
          <rPr>
            <b/>
            <sz val="9"/>
            <color indexed="81"/>
            <rFont val="Tahoma"/>
            <family val="2"/>
          </rPr>
          <t>Kilner Matthew (Finance):</t>
        </r>
        <r>
          <rPr>
            <sz val="9"/>
            <color indexed="81"/>
            <rFont val="Tahoma"/>
            <family val="2"/>
          </rPr>
          <t xml:space="preserve">
S/B April Year 1</t>
        </r>
      </text>
    </comment>
    <comment ref="H9" authorId="0" shapeId="0" xr:uid="{9A6E82C3-6A6C-4555-B3C2-77C3E1F2EC00}">
      <text>
        <r>
          <rPr>
            <b/>
            <sz val="9"/>
            <color indexed="81"/>
            <rFont val="Tahoma"/>
            <family val="2"/>
          </rPr>
          <t>Kilner Matthew (Finance):</t>
        </r>
        <r>
          <rPr>
            <sz val="9"/>
            <color indexed="81"/>
            <rFont val="Tahoma"/>
            <family val="2"/>
          </rPr>
          <t xml:space="preserve">
S/B Sept Year 1</t>
        </r>
      </text>
    </comment>
    <comment ref="I9" authorId="0" shapeId="0" xr:uid="{AC548F6B-F27B-4CE7-8F26-E76059FDA6B1}">
      <text>
        <r>
          <rPr>
            <b/>
            <sz val="9"/>
            <color indexed="81"/>
            <rFont val="Tahoma"/>
            <family val="2"/>
          </rPr>
          <t>Kilner Matthew (Finance):</t>
        </r>
        <r>
          <rPr>
            <sz val="9"/>
            <color indexed="81"/>
            <rFont val="Tahoma"/>
            <family val="2"/>
          </rPr>
          <t xml:space="preserve">
S/B April Year 2
Update formula to 365 for 2020/21 plan</t>
        </r>
      </text>
    </comment>
    <comment ref="J9" authorId="0" shapeId="0" xr:uid="{12F7B579-DAFA-4ED3-B6F1-743F63BFCA35}">
      <text>
        <r>
          <rPr>
            <b/>
            <sz val="9"/>
            <color indexed="81"/>
            <rFont val="Tahoma"/>
            <family val="2"/>
          </rPr>
          <t>Kilner Matthew (Finance):</t>
        </r>
        <r>
          <rPr>
            <sz val="9"/>
            <color indexed="81"/>
            <rFont val="Tahoma"/>
            <family val="2"/>
          </rPr>
          <t xml:space="preserve">
S/B Sept Year 2
Update formula to 365 for 2020/21 plan</t>
        </r>
      </text>
    </comment>
    <comment ref="K9" authorId="0" shapeId="0" xr:uid="{D433A74D-FF51-412F-ACC9-A43B7A675D02}">
      <text>
        <r>
          <rPr>
            <b/>
            <sz val="9"/>
            <color indexed="81"/>
            <rFont val="Tahoma"/>
            <family val="2"/>
          </rPr>
          <t>Kilner Matthew (Finance):</t>
        </r>
        <r>
          <rPr>
            <sz val="9"/>
            <color indexed="81"/>
            <rFont val="Tahoma"/>
            <family val="2"/>
          </rPr>
          <t xml:space="preserve">
S/B April Year 3</t>
        </r>
      </text>
    </comment>
    <comment ref="L9" authorId="0" shapeId="0" xr:uid="{6D640960-A282-4100-84DA-CFC052782688}">
      <text>
        <r>
          <rPr>
            <b/>
            <sz val="9"/>
            <color indexed="81"/>
            <rFont val="Tahoma"/>
            <family val="2"/>
          </rPr>
          <t>Kilner Matthew (Finance):</t>
        </r>
        <r>
          <rPr>
            <sz val="9"/>
            <color indexed="81"/>
            <rFont val="Tahoma"/>
            <family val="2"/>
          </rPr>
          <t xml:space="preserve">
S/B Sept Year 3</t>
        </r>
      </text>
    </comment>
    <comment ref="D10" authorId="0" shapeId="0" xr:uid="{E4F7487C-08A2-4047-A0B1-7EE9281563B1}">
      <text>
        <r>
          <rPr>
            <b/>
            <sz val="9"/>
            <color indexed="81"/>
            <rFont val="Tahoma"/>
            <family val="2"/>
          </rPr>
          <t>Kilner Matthew (Finance):</t>
        </r>
        <r>
          <rPr>
            <sz val="9"/>
            <color indexed="81"/>
            <rFont val="Tahoma"/>
            <family val="2"/>
          </rPr>
          <t xml:space="preserve">
S/B 01/04 Year 2
Update formula to 365 for 2020/21 plan</t>
        </r>
      </text>
    </comment>
    <comment ref="E10" authorId="0" shapeId="0" xr:uid="{4B3437B6-5195-40C8-857F-B34D64469795}">
      <text>
        <r>
          <rPr>
            <b/>
            <sz val="9"/>
            <color indexed="81"/>
            <rFont val="Tahoma"/>
            <family val="2"/>
          </rPr>
          <t>Kilner Matthew (Finance):</t>
        </r>
        <r>
          <rPr>
            <sz val="9"/>
            <color indexed="81"/>
            <rFont val="Tahoma"/>
            <family val="2"/>
          </rPr>
          <t xml:space="preserve">
S/B 01/04 Year 3</t>
        </r>
      </text>
    </comment>
    <comment ref="F10" authorId="0" shapeId="0" xr:uid="{09F826E8-9600-4D2A-A0F4-93C7B6A02C1B}">
      <text>
        <r>
          <rPr>
            <b/>
            <sz val="9"/>
            <color indexed="81"/>
            <rFont val="Tahoma"/>
            <family val="2"/>
          </rPr>
          <t>Kilner Matthew (Finance):</t>
        </r>
        <r>
          <rPr>
            <sz val="9"/>
            <color indexed="81"/>
            <rFont val="Tahoma"/>
            <family val="2"/>
          </rPr>
          <t xml:space="preserve">
S/B 01/04 (Day after end of Year 3)</t>
        </r>
      </text>
    </comment>
    <comment ref="G10" authorId="0" shapeId="0" xr:uid="{BA652741-A1D4-4195-8595-52E6D096F9F3}">
      <text>
        <r>
          <rPr>
            <b/>
            <sz val="9"/>
            <color indexed="81"/>
            <rFont val="Tahoma"/>
            <family val="2"/>
          </rPr>
          <t>Kilner Matthew (Finance):</t>
        </r>
        <r>
          <rPr>
            <sz val="9"/>
            <color indexed="81"/>
            <rFont val="Tahoma"/>
            <family val="2"/>
          </rPr>
          <t xml:space="preserve">
Should be Oct Year 1</t>
        </r>
      </text>
    </comment>
    <comment ref="H10" authorId="0" shapeId="0" xr:uid="{BC9993FD-AC0F-4E92-A1C6-3AF34FA65839}">
      <text>
        <r>
          <rPr>
            <b/>
            <sz val="9"/>
            <color indexed="81"/>
            <rFont val="Tahoma"/>
            <family val="2"/>
          </rPr>
          <t>Kilner Matthew (Finance):</t>
        </r>
        <r>
          <rPr>
            <sz val="9"/>
            <color indexed="81"/>
            <rFont val="Tahoma"/>
            <family val="2"/>
          </rPr>
          <t xml:space="preserve">
S/B Oct Year 2
Update formula to 365 for 2020/21 plan</t>
        </r>
      </text>
    </comment>
    <comment ref="I10" authorId="0" shapeId="0" xr:uid="{19E30F90-F013-4041-AA35-C1664B51ACB5}">
      <text>
        <r>
          <rPr>
            <b/>
            <sz val="9"/>
            <color indexed="81"/>
            <rFont val="Tahoma"/>
            <family val="2"/>
          </rPr>
          <t>Kilner Matthew (Finance):</t>
        </r>
        <r>
          <rPr>
            <sz val="9"/>
            <color indexed="81"/>
            <rFont val="Tahoma"/>
            <family val="2"/>
          </rPr>
          <t xml:space="preserve">
S/B Oct Year 3</t>
        </r>
      </text>
    </comment>
    <comment ref="Y12" authorId="0" shapeId="0" xr:uid="{C340F4A9-55F0-432E-8DD2-BBD980F709E1}">
      <text>
        <r>
          <rPr>
            <b/>
            <sz val="9"/>
            <color indexed="81"/>
            <rFont val="Tahoma"/>
            <family val="2"/>
          </rPr>
          <t>Kilner Matthew (Finance):</t>
        </r>
        <r>
          <rPr>
            <sz val="9"/>
            <color indexed="81"/>
            <rFont val="Tahoma"/>
            <family val="2"/>
          </rPr>
          <t xml:space="preserve">
April 2020 pay scales for information</t>
        </r>
      </text>
    </comment>
    <comment ref="Z12" authorId="0" shapeId="0" xr:uid="{ADC85D82-5B65-4670-AD0C-5564A42EB067}">
      <text>
        <r>
          <rPr>
            <b/>
            <sz val="9"/>
            <color indexed="81"/>
            <rFont val="Tahoma"/>
            <family val="2"/>
          </rPr>
          <t>Kilner Matthew (Finance):</t>
        </r>
        <r>
          <rPr>
            <sz val="9"/>
            <color indexed="81"/>
            <rFont val="Tahoma"/>
            <family val="2"/>
          </rPr>
          <t xml:space="preserve">
Figures are post April pay rise</t>
        </r>
      </text>
    </comment>
    <comment ref="C14" authorId="0" shapeId="0" xr:uid="{A176A981-5B32-4189-8660-6F58A7D349B0}">
      <text>
        <r>
          <rPr>
            <b/>
            <sz val="9"/>
            <color indexed="81"/>
            <rFont val="Tahoma"/>
            <family val="2"/>
          </rPr>
          <t>Kilner Matthew (Finance):</t>
        </r>
        <r>
          <rPr>
            <sz val="9"/>
            <color indexed="81"/>
            <rFont val="Tahoma"/>
            <family val="2"/>
          </rPr>
          <t xml:space="preserve">
Figures are pre Sept pay rise</t>
        </r>
      </text>
    </comment>
    <comment ref="B85" authorId="1" shapeId="0" xr:uid="{4228B794-4863-4320-9001-2C55D6219CBC}">
      <text>
        <r>
          <rPr>
            <b/>
            <sz val="9"/>
            <color indexed="81"/>
            <rFont val="Tahoma"/>
            <family val="2"/>
          </rPr>
          <t>Matthew Kilner (Finance):</t>
        </r>
        <r>
          <rPr>
            <sz val="9"/>
            <color indexed="81"/>
            <rFont val="Tahoma"/>
            <family val="2"/>
          </rPr>
          <t xml:space="preserve">
M7 no longer used.  If it is required, amend this figure.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G4" authorId="0" shapeId="0" xr:uid="{2B57431D-3D37-464F-98E4-4F0BBE076AF7}">
      <text>
        <r>
          <rPr>
            <b/>
            <sz val="9"/>
            <color indexed="81"/>
            <rFont val="Tahoma"/>
            <family val="2"/>
          </rPr>
          <t>Beatson Jacky:</t>
        </r>
        <r>
          <rPr>
            <sz val="9"/>
            <color indexed="81"/>
            <rFont val="Tahoma"/>
            <family val="2"/>
          </rPr>
          <t xml:space="preserve">
Teaching oncosts</t>
        </r>
      </text>
    </comment>
    <comment ref="G7" authorId="0" shapeId="0" xr:uid="{547C0BAC-ACB1-48B8-8E79-AE387CACF1D9}">
      <text>
        <r>
          <rPr>
            <b/>
            <sz val="9"/>
            <color indexed="81"/>
            <rFont val="Tahoma"/>
            <family val="2"/>
          </rPr>
          <t>Beatson Jacky:</t>
        </r>
        <r>
          <rPr>
            <sz val="9"/>
            <color indexed="81"/>
            <rFont val="Tahoma"/>
            <family val="2"/>
          </rPr>
          <t xml:space="preserve">
Support staff oncosts</t>
        </r>
      </text>
    </comment>
    <comment ref="G8" authorId="0" shapeId="0" xr:uid="{2F93CE7F-C94B-46B1-8BAD-BC3C5DDC50C6}">
      <text>
        <r>
          <rPr>
            <b/>
            <sz val="9"/>
            <color indexed="81"/>
            <rFont val="Tahoma"/>
            <family val="2"/>
          </rPr>
          <t>Beatson Jacky:</t>
        </r>
        <r>
          <rPr>
            <sz val="9"/>
            <color indexed="81"/>
            <rFont val="Tahoma"/>
            <family val="2"/>
          </rPr>
          <t xml:space="preserve">
Term time multiplier</t>
        </r>
      </text>
    </comment>
    <comment ref="F16" authorId="0" shapeId="0" xr:uid="{BD84DAC6-9729-4D78-9A26-45B3045B504C}">
      <text>
        <r>
          <rPr>
            <b/>
            <sz val="9"/>
            <color indexed="81"/>
            <rFont val="Tahoma"/>
            <family val="2"/>
          </rPr>
          <t>Beatson Jacky:</t>
        </r>
        <r>
          <rPr>
            <sz val="9"/>
            <color indexed="81"/>
            <rFont val="Tahoma"/>
            <family val="2"/>
          </rPr>
          <t xml:space="preserve">
NHS rates for 21-22 not set yet, so used 20-21 up to date rates</t>
        </r>
      </text>
    </comment>
    <comment ref="F19" authorId="0" shapeId="0" xr:uid="{F9869E4A-95CB-4CE7-9891-C5E9AEC2906E}">
      <text>
        <r>
          <rPr>
            <b/>
            <sz val="9"/>
            <color indexed="81"/>
            <rFont val="Tahoma"/>
            <family val="2"/>
          </rPr>
          <t>Beatson Jacky:</t>
        </r>
        <r>
          <rPr>
            <sz val="9"/>
            <color indexed="81"/>
            <rFont val="Tahoma"/>
            <family val="2"/>
          </rPr>
          <t xml:space="preserve">
No data for consolidated one off cost , so applied equal % increase as Band 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F2" authorId="0" shapeId="0" xr:uid="{973FB5E6-8F3B-4E33-95C5-77D7117CBDB6}">
      <text>
        <r>
          <rPr>
            <b/>
            <sz val="9"/>
            <color indexed="81"/>
            <rFont val="Tahoma"/>
            <family val="2"/>
          </rPr>
          <t>Beatson Jacky:</t>
        </r>
        <r>
          <rPr>
            <sz val="9"/>
            <color indexed="81"/>
            <rFont val="Tahoma"/>
            <family val="2"/>
          </rPr>
          <t xml:space="preserve">
Teachers salary's run from Sept to Sept</t>
        </r>
      </text>
    </comment>
  </commentList>
</comments>
</file>

<file path=xl/sharedStrings.xml><?xml version="1.0" encoding="utf-8"?>
<sst xmlns="http://schemas.openxmlformats.org/spreadsheetml/2006/main" count="1050" uniqueCount="387">
  <si>
    <t>Post</t>
  </si>
  <si>
    <t>Band/Grade</t>
  </si>
  <si>
    <t>Range</t>
  </si>
  <si>
    <t>Mid Point</t>
  </si>
  <si>
    <t>Weekly Cost</t>
  </si>
  <si>
    <t>Hourly Cost</t>
  </si>
  <si>
    <t>Hours per week</t>
  </si>
  <si>
    <t>Main Grade Teacher</t>
  </si>
  <si>
    <t xml:space="preserve">Specialist Teacher </t>
  </si>
  <si>
    <t>Teachers Main payscale</t>
  </si>
  <si>
    <t>1 to 6</t>
  </si>
  <si>
    <t>No. of Weeks</t>
  </si>
  <si>
    <t xml:space="preserve">As above + 1 SEN Point </t>
  </si>
  <si>
    <t>Annual Cost     20-21</t>
  </si>
  <si>
    <t>Teaching Assistant Level 1</t>
  </si>
  <si>
    <t>Teaching Assistant Level 2</t>
  </si>
  <si>
    <t>Teaching Assistant Level 3</t>
  </si>
  <si>
    <t>SCP Grade 3</t>
  </si>
  <si>
    <t>SCP Grade 4</t>
  </si>
  <si>
    <t>SCP Grade 5</t>
  </si>
  <si>
    <t>5 to 6</t>
  </si>
  <si>
    <t>7 to 12</t>
  </si>
  <si>
    <t>15 to 20</t>
  </si>
  <si>
    <t>HLTA</t>
  </si>
  <si>
    <t>SCP Grade 6</t>
  </si>
  <si>
    <t>21 to 26</t>
  </si>
  <si>
    <t xml:space="preserve">Lunchtime Supervisor </t>
  </si>
  <si>
    <t>SCP Grade 2</t>
  </si>
  <si>
    <t>3 to 4</t>
  </si>
  <si>
    <t>Speech and Language Therapist</t>
  </si>
  <si>
    <t xml:space="preserve">Occupational Therapist </t>
  </si>
  <si>
    <t>Clinical Psychologist</t>
  </si>
  <si>
    <t>Mental Health Practitioner</t>
  </si>
  <si>
    <t>NHS Band 6</t>
  </si>
  <si>
    <t>21 to 29</t>
  </si>
  <si>
    <t>Educational Psychologist</t>
  </si>
  <si>
    <t>Payments will be made termly</t>
  </si>
  <si>
    <t>Select the relevant post</t>
  </si>
  <si>
    <t>Learning Mentor Level 1</t>
  </si>
  <si>
    <t>Learning Mentor Level 2</t>
  </si>
  <si>
    <t>Senior Learning Mentor</t>
  </si>
  <si>
    <t>SCP Grade 7</t>
  </si>
  <si>
    <t>27 to 31</t>
  </si>
  <si>
    <t>SCP Grade 1</t>
  </si>
  <si>
    <t>2 to 3</t>
  </si>
  <si>
    <t>Assistant Ed. Psychologist</t>
  </si>
  <si>
    <t xml:space="preserve">Ed Psych Assistant. </t>
  </si>
  <si>
    <t>1 to 4</t>
  </si>
  <si>
    <t>1 to 7</t>
  </si>
  <si>
    <t>Ed psych A</t>
  </si>
  <si>
    <t>Total Cost of Support Staff</t>
  </si>
  <si>
    <t xml:space="preserve">Hourly Cost </t>
  </si>
  <si>
    <t>SCC Grade 6</t>
  </si>
  <si>
    <t>SCC Grade 7</t>
  </si>
  <si>
    <t>Spring Term 2021 (Jan. 2021 to March 2021)</t>
  </si>
  <si>
    <t xml:space="preserve"> Total Cost of Support Staff for the Term</t>
  </si>
  <si>
    <t xml:space="preserve"> Total Cost of Support Staff for the Year</t>
  </si>
  <si>
    <t>Cost for term</t>
  </si>
  <si>
    <t xml:space="preserve">Teaching Posts </t>
  </si>
  <si>
    <t>Therapeutic Support Posts (Non-NHS employed)</t>
  </si>
  <si>
    <t>Therapeutic Support Posts (NHS employed)</t>
  </si>
  <si>
    <t xml:space="preserve">Other Posts (Please specify) </t>
  </si>
  <si>
    <t>Column J (Yellow highlighted) - Enter the number of hours per week of support</t>
  </si>
  <si>
    <t xml:space="preserve">Guidance </t>
  </si>
  <si>
    <t xml:space="preserve">Column N (orange highlighted) is set at 1:1 support.  Where the learner to staff ratio is different please enter the value.  E.g. for 2:1 enter 2, :for 3:1 enter 3 etc. </t>
  </si>
  <si>
    <t>The tool will automatically calculate the total for the term</t>
  </si>
  <si>
    <t>Column L (green highlighted) - This is set at the number of weeks for the full term.  Where support begins partway through a term enter the number of weeks from the start date of support to the end of the term</t>
  </si>
  <si>
    <t>Column L (green highlighted) - This is set at 11 weeks for a full term.  Where support begins partway through a term enter the number of weeks from the start date of support to the end of the term</t>
  </si>
  <si>
    <t>Additional Support Staff Cost Calculator 2020-21 Financial Year</t>
  </si>
  <si>
    <t>If the post is not listed enter the post details under "Other Posts" with the total annual cost for the 2020-21 financial year (salary + NI + Pension) in column E (blue highlighted)</t>
  </si>
  <si>
    <t>2019-20</t>
  </si>
  <si>
    <t xml:space="preserve">Total Support Cost </t>
  </si>
  <si>
    <t xml:space="preserve">Notional SEN Funding </t>
  </si>
  <si>
    <t>Locality Funding (where applicable)</t>
  </si>
  <si>
    <t>Total existing funding</t>
  </si>
  <si>
    <t>Balance to be funded by SCC</t>
  </si>
  <si>
    <t>2020-21</t>
  </si>
  <si>
    <t>Learner Name</t>
  </si>
  <si>
    <t>School</t>
  </si>
  <si>
    <t>Locality</t>
  </si>
  <si>
    <t>Form Completed by</t>
  </si>
  <si>
    <t>Name</t>
  </si>
  <si>
    <t>Position</t>
  </si>
  <si>
    <t>Contact Phone Number</t>
  </si>
  <si>
    <t>Contact e-mail address</t>
  </si>
  <si>
    <t>Learner Details</t>
  </si>
  <si>
    <t xml:space="preserve">Total Support Staff Cost </t>
  </si>
  <si>
    <t xml:space="preserve">Total  Non Staff Cost </t>
  </si>
  <si>
    <t>Total Additional Support Cost</t>
  </si>
  <si>
    <t>Details:</t>
  </si>
  <si>
    <t>Education Support Posts (Assumed Term Time only with on-costs)</t>
  </si>
  <si>
    <t>Provision</t>
  </si>
  <si>
    <t>Total minutes</t>
  </si>
  <si>
    <t>Monday</t>
  </si>
  <si>
    <t>Tuesday</t>
  </si>
  <si>
    <t>Wednesday</t>
  </si>
  <si>
    <t>Thursday</t>
  </si>
  <si>
    <t>Friday</t>
  </si>
  <si>
    <t>Pre-school</t>
  </si>
  <si>
    <t>Total staffing minutes per week</t>
  </si>
  <si>
    <t>Non Staff support per week</t>
  </si>
  <si>
    <t>Break</t>
  </si>
  <si>
    <t>Lunch</t>
  </si>
  <si>
    <t>Afternoon lessons</t>
  </si>
  <si>
    <t>Staff</t>
  </si>
  <si>
    <t>Total students</t>
  </si>
  <si>
    <t>After school</t>
  </si>
  <si>
    <t>Minutes for cost</t>
  </si>
  <si>
    <t>Morning lessons 1</t>
  </si>
  <si>
    <t>Morning lessons 2</t>
  </si>
  <si>
    <t>Total minutes for week</t>
  </si>
  <si>
    <t>Staff role</t>
  </si>
  <si>
    <t>Costs</t>
  </si>
  <si>
    <t>Total hours (to copy to financal year sheet)</t>
  </si>
  <si>
    <t>Possible staff roles</t>
  </si>
  <si>
    <t>Meet and Greet</t>
  </si>
  <si>
    <t>Multiple staff</t>
  </si>
  <si>
    <t>Other</t>
  </si>
  <si>
    <t>Alternative Provision all day</t>
  </si>
  <si>
    <t>Small group intervention</t>
  </si>
  <si>
    <t>Resource base available</t>
  </si>
  <si>
    <t>Quality first teaching - TA in class</t>
  </si>
  <si>
    <t>TA teaching intervention</t>
  </si>
  <si>
    <t>TA intervention - 90 mins, SALT intervention - 30 mins</t>
  </si>
  <si>
    <t>Supervisor support</t>
  </si>
  <si>
    <t>Individual teacher intervention</t>
  </si>
  <si>
    <t>Parent discussion</t>
  </si>
  <si>
    <t>AP - 1 day</t>
  </si>
  <si>
    <t>SEND Additional Support Resource calculator</t>
  </si>
  <si>
    <t>This spreadsheet has been designed to give a clear and consistent approach to both mapping provision for children with SEND and identifying appropriate resources to do this. It has been designed to help schools and council services understand the provision and costs that are required to meet a child's needs in mainstream schools.</t>
  </si>
  <si>
    <t>SENDSARS will be able to offer advice to schools as to how schools complete the worksheet if needed.</t>
  </si>
  <si>
    <t>Where no specific SEND support provision is in place for a session then boxes should be left blank</t>
  </si>
  <si>
    <t>You should add up the amount of provision for each staff role at the bottom of the spreadsheet. This will then give you a weekly number of hours that can then be put into the finance spreadsheet</t>
  </si>
  <si>
    <t>Finance spreadsheet</t>
  </si>
  <si>
    <t>SENCO's should ensure that where they are considering cost implications they complete this worksheet. In particular there should be clarity about the levels of staffing and amount of staffing needed to meet an individuals needs in line with assessment information.</t>
  </si>
  <si>
    <t>Provision timetable</t>
  </si>
  <si>
    <t xml:space="preserve">The provision timetable should be used to map interventions and support in place and provide clarity on what specific support is being delivered by individual staff roles. </t>
  </si>
  <si>
    <t>Each staffing rate is based on an hourly rate for staff including on-costs and leave costs for those that are term time staffing.</t>
  </si>
  <si>
    <r>
      <t xml:space="preserve">Education Support Posts </t>
    </r>
    <r>
      <rPr>
        <sz val="12"/>
        <rFont val="Arial"/>
        <family val="2"/>
      </rPr>
      <t>(Assumed Term Time only with on-costs)</t>
    </r>
  </si>
  <si>
    <t>You should copy the hourly rates from the provision map. If you have not used the provision map as you have done this in another format, we have included a ratio column to support with being clear on costs</t>
  </si>
  <si>
    <t>The spreadsheet will provide total amounts spent on a particular level of staffing</t>
  </si>
  <si>
    <t>Funding calculator</t>
  </si>
  <si>
    <t>The funding calculator provides a total amount of funding required to meet needs. You will need to include notional SEN spending and monies provided by localities to establish any shortfall in funding for the child</t>
  </si>
  <si>
    <t>Any costs that are not staff based should be included here with details of what it is</t>
  </si>
  <si>
    <t>Next steps</t>
  </si>
  <si>
    <t>Quality first teaching - TA in class for 10 students</t>
  </si>
  <si>
    <t>We want schools to use this tool, but also recognise that no tool is perfect and so also want schools  feedback on how user friendly it is and any changes that need to be made. We appreciate it is more paperwork, however, by putting all in one place in a consistent model we hope to support schools in ensuring that there are consistent approaches to offering support and resource. Please provide any feedback to SENDSARS directly who will ensure that this is gathered to consider how it can be improved</t>
  </si>
  <si>
    <t>Lesson 1</t>
  </si>
  <si>
    <t>Lesson 2</t>
  </si>
  <si>
    <t>Lesson 3</t>
  </si>
  <si>
    <t>Lesson 4</t>
  </si>
  <si>
    <t>Lesson 5</t>
  </si>
  <si>
    <t>Lesson 6</t>
  </si>
  <si>
    <t>Both a primary and secondary version are within the tabs of the spreadsheet. An assumption has been made that primary will have 3 learning sessions per day and that secondary will have up to 6 learning sessions per day. A worked version is also included of the primary version</t>
  </si>
  <si>
    <t>You should detail the type of provision in place for each session. There are then drop down boxes in the 'staff' cell to pick from that relate to the staffing in the funding worksheets. You should detail the amount of minutes in the session and number of learners it relates to. The spreadsheet will automatically calculate the minutes to student amounts for funding purposes. It's important to note that there may be a session of teaching where there is more than one type of staff intervention. This should be included as 'multiple staff' and the details recorded in the provision.</t>
  </si>
  <si>
    <t>Details</t>
  </si>
  <si>
    <t>NHS Band 8a</t>
  </si>
  <si>
    <t>33 to 38</t>
  </si>
  <si>
    <t>The tool will automatically calculate the total for the term (which will also be the total for the 2020-21 Financial Year)</t>
  </si>
  <si>
    <t>Annual Cost     21-22</t>
  </si>
  <si>
    <t>Additional Support Staff Cost Calculator 2022-22 Financial Year</t>
  </si>
  <si>
    <t>Spring Term 2022 (Jan. 2022 to March 2022)</t>
  </si>
  <si>
    <t>Summer Term 2021 (Apr. 2021 to July 2021)</t>
  </si>
  <si>
    <t>Autumn Term 2021 (Sept. 2021 to Dec.2021)</t>
  </si>
  <si>
    <t>If the post is not listed enter the post details under "Other Posts" with the total annual cost for the 2021-22 financial year (salary + NI + Pension) in column E (blue highlighted)</t>
  </si>
  <si>
    <t>Change yellow highlighted cells</t>
  </si>
  <si>
    <t>Pay Rec</t>
  </si>
  <si>
    <t>TLR</t>
  </si>
  <si>
    <t xml:space="preserve"> at start of each year</t>
  </si>
  <si>
    <t>Drop Down</t>
  </si>
  <si>
    <t>Living Wage</t>
  </si>
  <si>
    <t>3A</t>
  </si>
  <si>
    <t>AN7, BA7 &amp; BN7 on all Employee sheets need to be 28 or 29,</t>
  </si>
  <si>
    <t xml:space="preserve">  Hourly Rate</t>
  </si>
  <si>
    <t>3B</t>
  </si>
  <si>
    <t xml:space="preserve"> depending if it is a leap year or not (2020,2024)</t>
  </si>
  <si>
    <t xml:space="preserve">  Annual Rate</t>
  </si>
  <si>
    <t>3C</t>
  </si>
  <si>
    <t>BP8 on All Employee sheets S/B the day after the end of Year 3</t>
  </si>
  <si>
    <t>2A</t>
  </si>
  <si>
    <t>2B</t>
  </si>
  <si>
    <t>Year / Month Lookups</t>
  </si>
  <si>
    <t>2C</t>
  </si>
  <si>
    <t>1A</t>
  </si>
  <si>
    <t>1B</t>
  </si>
  <si>
    <t>SCP</t>
  </si>
  <si>
    <t xml:space="preserve">Annual </t>
  </si>
  <si>
    <t>Monthly</t>
  </si>
  <si>
    <t>Annual</t>
  </si>
  <si>
    <t>Hourly</t>
  </si>
  <si>
    <t>Grade</t>
  </si>
  <si>
    <t>1C</t>
  </si>
  <si>
    <t>Rate</t>
  </si>
  <si>
    <t>1D</t>
  </si>
  <si>
    <t>Teachers</t>
  </si>
  <si>
    <t>Leadership</t>
  </si>
  <si>
    <t>FR2 Drop Down</t>
  </si>
  <si>
    <t>x</t>
  </si>
  <si>
    <t>Warning</t>
  </si>
  <si>
    <t>L1</t>
  </si>
  <si>
    <t>L2</t>
  </si>
  <si>
    <t>SEN</t>
  </si>
  <si>
    <t>L3</t>
  </si>
  <si>
    <t>L4</t>
  </si>
  <si>
    <t>Sickness Insurance Premiums</t>
  </si>
  <si>
    <t>FTE</t>
  </si>
  <si>
    <t>Premium</t>
  </si>
  <si>
    <t>S1</t>
  </si>
  <si>
    <t>L5</t>
  </si>
  <si>
    <t>S2</t>
  </si>
  <si>
    <t>L6</t>
  </si>
  <si>
    <t>Group 1     L6 to L18*</t>
  </si>
  <si>
    <t>CT</t>
  </si>
  <si>
    <t>Classroom Teaching</t>
  </si>
  <si>
    <t>L7</t>
  </si>
  <si>
    <t>A</t>
  </si>
  <si>
    <t>Administration</t>
  </si>
  <si>
    <t>L8</t>
  </si>
  <si>
    <t>Group 2     L8 to L21*</t>
  </si>
  <si>
    <t>CC</t>
  </si>
  <si>
    <t>Classroom Cover</t>
  </si>
  <si>
    <t>L9</t>
  </si>
  <si>
    <t>CS</t>
  </si>
  <si>
    <t xml:space="preserve">Classroom Support </t>
  </si>
  <si>
    <t>L10</t>
  </si>
  <si>
    <t>P</t>
  </si>
  <si>
    <t>Premises</t>
  </si>
  <si>
    <t>L11</t>
  </si>
  <si>
    <t>Group 3     L11 to L24*</t>
  </si>
  <si>
    <t>PCL</t>
  </si>
  <si>
    <t>Premises - Cleaners only</t>
  </si>
  <si>
    <t>L12</t>
  </si>
  <si>
    <t>O</t>
  </si>
  <si>
    <t>Out Of Class</t>
  </si>
  <si>
    <t>L13</t>
  </si>
  <si>
    <t>SS</t>
  </si>
  <si>
    <t xml:space="preserve">School Support </t>
  </si>
  <si>
    <t>L14</t>
  </si>
  <si>
    <t>Group 4     L14 to L27*</t>
  </si>
  <si>
    <t>L15</t>
  </si>
  <si>
    <t>Teachers Drop Down</t>
  </si>
  <si>
    <t>APT&amp;C Drop Down</t>
  </si>
  <si>
    <t>FTE Calc Drop Down</t>
  </si>
  <si>
    <t>L16</t>
  </si>
  <si>
    <t>UQ1</t>
  </si>
  <si>
    <t>Less Than 5 Years</t>
  </si>
  <si>
    <t>L17</t>
  </si>
  <si>
    <t>UQ2</t>
  </si>
  <si>
    <t>5 Years or More</t>
  </si>
  <si>
    <t>L18*</t>
  </si>
  <si>
    <t>UQ3</t>
  </si>
  <si>
    <t>L18</t>
  </si>
  <si>
    <t>Group 5     L18 to L31*</t>
  </si>
  <si>
    <t>UQ4</t>
  </si>
  <si>
    <t>L19</t>
  </si>
  <si>
    <t>UQ5</t>
  </si>
  <si>
    <t>L20</t>
  </si>
  <si>
    <t>UQ6</t>
  </si>
  <si>
    <t>Pension Drop Down</t>
  </si>
  <si>
    <t>L21*</t>
  </si>
  <si>
    <t>M1</t>
  </si>
  <si>
    <t>Y</t>
  </si>
  <si>
    <t>L21</t>
  </si>
  <si>
    <t>Group 6    L21 to L35*</t>
  </si>
  <si>
    <t>M2</t>
  </si>
  <si>
    <t>N</t>
  </si>
  <si>
    <t>L22</t>
  </si>
  <si>
    <t>M3</t>
  </si>
  <si>
    <t>L23</t>
  </si>
  <si>
    <t>M4</t>
  </si>
  <si>
    <t>L24*</t>
  </si>
  <si>
    <t>M5</t>
  </si>
  <si>
    <t>NI Drop Down</t>
  </si>
  <si>
    <t>L24</t>
  </si>
  <si>
    <t>Group 7     L24 to L39*</t>
  </si>
  <si>
    <t>M6</t>
  </si>
  <si>
    <t>L25</t>
  </si>
  <si>
    <t>M7</t>
  </si>
  <si>
    <t>L26</t>
  </si>
  <si>
    <t>U1</t>
  </si>
  <si>
    <t>L27*</t>
  </si>
  <si>
    <t>U2</t>
  </si>
  <si>
    <t>L27</t>
  </si>
  <si>
    <t>U3</t>
  </si>
  <si>
    <t>L28</t>
  </si>
  <si>
    <t>Group 8     L28 to L43</t>
  </si>
  <si>
    <t>Teacher Progression</t>
  </si>
  <si>
    <t>L29</t>
  </si>
  <si>
    <t>L30</t>
  </si>
  <si>
    <t>L31*</t>
  </si>
  <si>
    <t>L31</t>
  </si>
  <si>
    <t>L32</t>
  </si>
  <si>
    <t>L33</t>
  </si>
  <si>
    <t>L34</t>
  </si>
  <si>
    <t>L35*</t>
  </si>
  <si>
    <t>L35</t>
  </si>
  <si>
    <t>L36</t>
  </si>
  <si>
    <t>L37</t>
  </si>
  <si>
    <t>L38</t>
  </si>
  <si>
    <t>L39*</t>
  </si>
  <si>
    <t>L39</t>
  </si>
  <si>
    <t>L40</t>
  </si>
  <si>
    <t>L41</t>
  </si>
  <si>
    <t>L42</t>
  </si>
  <si>
    <t>L43</t>
  </si>
  <si>
    <t>Leading</t>
  </si>
  <si>
    <t>Practitioners</t>
  </si>
  <si>
    <t>Minimum</t>
  </si>
  <si>
    <t>Apprentices</t>
  </si>
  <si>
    <t>Maximum</t>
  </si>
  <si>
    <t>Upper</t>
  </si>
  <si>
    <t>Hourly Rate</t>
  </si>
  <si>
    <t>Payscale</t>
  </si>
  <si>
    <t>Mainscale</t>
  </si>
  <si>
    <t>AY1</t>
  </si>
  <si>
    <t>AY2U19</t>
  </si>
  <si>
    <t>AY21920</t>
  </si>
  <si>
    <t>AY221+</t>
  </si>
  <si>
    <t>Unqualified</t>
  </si>
  <si>
    <t>L*18</t>
  </si>
  <si>
    <t>L*21</t>
  </si>
  <si>
    <t>L*24</t>
  </si>
  <si>
    <t>L*27</t>
  </si>
  <si>
    <t>L*31</t>
  </si>
  <si>
    <t>L*35</t>
  </si>
  <si>
    <t>L*39</t>
  </si>
  <si>
    <t>Allowance</t>
  </si>
  <si>
    <t>Hourly Rates</t>
  </si>
  <si>
    <t>Apprentices are in twice so they pick up for both Teachers and Non Teachers</t>
  </si>
  <si>
    <t>On Costs</t>
  </si>
  <si>
    <t>Employers National Insurance Contributions = 13.8%</t>
  </si>
  <si>
    <t>Employers Pension Contributions = 23.68%</t>
  </si>
  <si>
    <t>Apprenticeship Levy 0.5%</t>
  </si>
  <si>
    <t>Total on costs = 37.98%</t>
  </si>
  <si>
    <t>Support Staff</t>
  </si>
  <si>
    <t>Employers Pension Contributions = 17.5%</t>
  </si>
  <si>
    <t>Total on costs = 31.8%</t>
  </si>
  <si>
    <t>Band 6</t>
  </si>
  <si>
    <t>&lt;1 year experience      £31,365</t>
  </si>
  <si>
    <t>1-2 years                      £31,365</t>
  </si>
  <si>
    <t>2-3 years                      £33,176</t>
  </si>
  <si>
    <t>3-4 years                      £33,176</t>
  </si>
  <si>
    <t>4-5 years                      £33,176</t>
  </si>
  <si>
    <t>5-6 years                      £33,779</t>
  </si>
  <si>
    <t>6-7 years                      £33,779</t>
  </si>
  <si>
    <t>7-8 years                      £37,890</t>
  </si>
  <si>
    <t>8+ years                       £37,890</t>
  </si>
  <si>
    <t>NHS Salary Grades</t>
  </si>
  <si>
    <t>https://www.healthcareers.nhs.uk/working-health/working-nhs/nhs-pay-and-benefits/agenda-change-pay-rates/agenda-change-pay-rates</t>
  </si>
  <si>
    <t>https://www.nhsemployers.org/publications/nhs-terms-and-conditions-pay-poster-202021</t>
  </si>
  <si>
    <r>
      <t>The </t>
    </r>
    <r>
      <rPr>
        <b/>
        <sz val="8"/>
        <color rgb="FF202124"/>
        <rFont val="Arial"/>
        <family val="2"/>
      </rPr>
      <t>NHS Pension Scheme employer contribution</t>
    </r>
    <r>
      <rPr>
        <sz val="8"/>
        <color rgb="FF202124"/>
        <rFont val="Arial"/>
        <family val="2"/>
      </rPr>
      <t> rate increased on 1 April 2019 from 14.38% to 20.68%, this includes the 0.08% administration charge. ... This means that for </t>
    </r>
    <r>
      <rPr>
        <b/>
        <sz val="8"/>
        <color rgb="FF202124"/>
        <rFont val="Arial"/>
        <family val="2"/>
      </rPr>
      <t>2021/22</t>
    </r>
    <r>
      <rPr>
        <sz val="8"/>
        <color rgb="FF202124"/>
        <rFont val="Arial"/>
        <family val="2"/>
      </rPr>
      <t>, all </t>
    </r>
    <r>
      <rPr>
        <b/>
        <sz val="8"/>
        <color rgb="FF202124"/>
        <rFont val="Arial"/>
        <family val="2"/>
      </rPr>
      <t>employers</t>
    </r>
    <r>
      <rPr>
        <sz val="8"/>
        <color rgb="FF202124"/>
        <rFont val="Arial"/>
        <family val="2"/>
      </rPr>
      <t> should continue to pay 14.38% in </t>
    </r>
    <r>
      <rPr>
        <b/>
        <sz val="8"/>
        <color rgb="FF202124"/>
        <rFont val="Arial"/>
        <family val="2"/>
      </rPr>
      <t>employer contributions</t>
    </r>
    <r>
      <rPr>
        <sz val="8"/>
        <color rgb="FF202124"/>
        <rFont val="Arial"/>
        <family val="2"/>
      </rPr>
      <t> under their normal monthly payment process to the </t>
    </r>
    <r>
      <rPr>
        <b/>
        <sz val="8"/>
        <color rgb="FF202124"/>
        <rFont val="Arial"/>
        <family val="2"/>
      </rPr>
      <t>NHS Pension Scheme</t>
    </r>
    <r>
      <rPr>
        <sz val="8"/>
        <color rgb="FF202124"/>
        <rFont val="Arial"/>
        <family val="2"/>
      </rPr>
      <t>.</t>
    </r>
  </si>
  <si>
    <r>
      <t>Employers</t>
    </r>
    <r>
      <rPr>
        <sz val="8"/>
        <color rgb="FF202124"/>
        <rFont val="Arial"/>
        <family val="2"/>
      </rPr>
      <t> will continue to pay 14.38 per cent of pensionable pay to the </t>
    </r>
    <r>
      <rPr>
        <b/>
        <sz val="8"/>
        <color rgb="FF202124"/>
        <rFont val="Arial"/>
        <family val="2"/>
      </rPr>
      <t>NHS</t>
    </r>
    <r>
      <rPr>
        <sz val="8"/>
        <color rgb="FF202124"/>
        <rFont val="Arial"/>
        <family val="2"/>
      </rPr>
      <t> Business Services Authority in </t>
    </r>
    <r>
      <rPr>
        <b/>
        <sz val="8"/>
        <color rgb="FF202124"/>
        <rFont val="Arial"/>
        <family val="2"/>
      </rPr>
      <t>2021/22</t>
    </r>
    <r>
      <rPr>
        <sz val="8"/>
        <color rgb="FF202124"/>
        <rFont val="Arial"/>
        <family val="2"/>
      </rPr>
      <t>, with the remaining 6.3 per cent being funded centrally. The </t>
    </r>
    <r>
      <rPr>
        <b/>
        <sz val="8"/>
        <color rgb="FF202124"/>
        <rFont val="Arial"/>
        <family val="2"/>
      </rPr>
      <t>employer contribution</t>
    </r>
    <r>
      <rPr>
        <sz val="8"/>
        <color rgb="FF202124"/>
        <rFont val="Arial"/>
        <family val="2"/>
      </rPr>
      <t> rate increased from 14.3 per cent to 20.6 per cent on 1 April 2019.</t>
    </r>
  </si>
  <si>
    <t>https://www.nhsemployers.org/articles/hcas-pay-scales-202122</t>
  </si>
  <si>
    <t>SCC LGS Pay Scales and Grades 1 April 2020</t>
  </si>
  <si>
    <t>Salary (£) 19-20</t>
  </si>
  <si>
    <t>20-21</t>
  </si>
  <si>
    <t>Ed psych A (Soulbury)</t>
  </si>
  <si>
    <t>Ed Psych Assistant. (Soulbury)</t>
  </si>
  <si>
    <t>Trainee Educational Psychologists</t>
  </si>
  <si>
    <t>SCP Current 01.09.20</t>
  </si>
  <si>
    <t xml:space="preserve">Assistant Educational Psychologists </t>
  </si>
  <si>
    <t>Educational Psychologists - Scale A</t>
  </si>
  <si>
    <t>Notes to Educational Psychologists - Scale A above</t>
  </si>
  <si>
    <t xml:space="preserve">Salary scales to consist of six consecutive points based on the duties and </t>
  </si>
  <si>
    <t xml:space="preserve">responsibilities attaching to posts and the need to recruit retain and motivate staff. </t>
  </si>
  <si>
    <t xml:space="preserve">*Extension to scale to accommodate structured professional assessment points. </t>
  </si>
  <si>
    <t>55040*</t>
  </si>
  <si>
    <t>56554*</t>
  </si>
  <si>
    <t>51822*</t>
  </si>
  <si>
    <t>53488*</t>
  </si>
  <si>
    <t>54959*</t>
  </si>
  <si>
    <t>53247*</t>
  </si>
  <si>
    <t>Soulbury Grades</t>
  </si>
  <si>
    <t>38 Weeks FEL Calendar 2021-22.pdf (sheffield.gov.uk)</t>
  </si>
  <si>
    <t>Funding weeks source:</t>
  </si>
  <si>
    <t>2020/21</t>
  </si>
  <si>
    <t>2021/22</t>
  </si>
  <si>
    <t>2022/23</t>
  </si>
  <si>
    <t>2023/24</t>
  </si>
  <si>
    <t/>
  </si>
  <si>
    <t>Changed from £4.39</t>
  </si>
  <si>
    <t>Changed from £4.98</t>
  </si>
  <si>
    <t>Changed from £7.00</t>
  </si>
  <si>
    <t>Changed from £8.75</t>
  </si>
  <si>
    <t>Finance information has been set up for each term and for financial year 2020-21 and 2021-22. This enables consideration by both school and financial years. It also means that we are able to reflect staffing costs as they increase over time. We will update in future years</t>
  </si>
  <si>
    <t>*** Pay scales for both NHS are latest available ie 2020-21 as terms and conditions and new pay rates have not yet been set, these will be updated once data is available ***</t>
  </si>
  <si>
    <t>*** Pay scales for APT&amp;C have been ESTIMATED at the latest offer of a 1.75% increase, as terms and conditions and new pay rates have not yet been set, these will be updated once data is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</si>
</sst>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quot;£&quot;#,##0"/>
    <numFmt numFmtId="165" formatCode="&quot;£&quot;#,##0.00"/>
    <numFmt numFmtId="166" formatCode="#,##0.0"/>
    <numFmt numFmtId="167" formatCode="0.0"/>
    <numFmt numFmtId="168" formatCode="_-* #,##0.0000_-;\-* #,##0.0000_-;_-* &quot;-&quot;??_-;_-@_-"/>
    <numFmt numFmtId="169" formatCode="0.00_ ;[Red]\-0.00\ "/>
    <numFmt numFmtId="170" formatCode="#,##0_ ;[Red]\-#,##0\ "/>
    <numFmt numFmtId="171" formatCode="#,##0.00_ ;[Red]\-#,##0.00\ "/>
    <numFmt numFmtId="175" formatCode="_-* #,##0_-;\-* #,##0_-;_-* &quot;-&quot;??_-;_-@_-"/>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b/>
      <sz val="11"/>
      <color theme="1"/>
      <name val="Calibri"/>
      <family val="2"/>
      <scheme val="minor"/>
    </font>
    <font>
      <b/>
      <sz val="14"/>
      <color theme="1"/>
      <name val="Arial"/>
      <family val="2"/>
    </font>
    <font>
      <sz val="12"/>
      <name val="Arial"/>
      <family val="2"/>
    </font>
    <font>
      <sz val="14"/>
      <color theme="1"/>
      <name val="Calibri"/>
      <family val="2"/>
      <scheme val="minor"/>
    </font>
    <font>
      <sz val="12"/>
      <color rgb="FFFF0000"/>
      <name val="Arial"/>
      <family val="2"/>
    </font>
    <font>
      <b/>
      <sz val="12"/>
      <name val="Arial"/>
      <family val="2"/>
    </font>
    <font>
      <sz val="11"/>
      <color rgb="FFFF0000"/>
      <name val="Calibri"/>
      <family val="2"/>
      <scheme val="minor"/>
    </font>
    <font>
      <sz val="14"/>
      <color theme="1"/>
      <name val="Arial"/>
      <family val="2"/>
    </font>
    <font>
      <sz val="12"/>
      <color theme="1"/>
      <name val="Calibri"/>
      <family val="2"/>
      <scheme val="minor"/>
    </font>
    <font>
      <sz val="11"/>
      <color theme="1"/>
      <name val="Arial"/>
      <family val="2"/>
    </font>
    <font>
      <sz val="10"/>
      <color theme="0"/>
      <name val="Arial"/>
      <family val="2"/>
    </font>
    <font>
      <sz val="10"/>
      <color theme="1"/>
      <name val="Arial"/>
      <family val="2"/>
    </font>
    <font>
      <sz val="10"/>
      <color theme="1"/>
      <name val="Calibri"/>
      <family val="2"/>
      <scheme val="minor"/>
    </font>
    <font>
      <b/>
      <sz val="10"/>
      <color theme="1"/>
      <name val="Arial"/>
      <family val="2"/>
    </font>
    <font>
      <sz val="10"/>
      <name val="Calibri"/>
      <family val="2"/>
      <scheme val="minor"/>
    </font>
    <font>
      <b/>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rgb="FFFF0000"/>
      <name val="Arial"/>
      <family val="2"/>
    </font>
    <font>
      <i/>
      <sz val="10"/>
      <color rgb="FFFF0000"/>
      <name val="Arial"/>
      <family val="2"/>
    </font>
    <font>
      <b/>
      <u/>
      <sz val="10"/>
      <color theme="1"/>
      <name val="Arial"/>
      <family val="2"/>
    </font>
    <font>
      <sz val="10"/>
      <name val="Arial"/>
      <family val="2"/>
    </font>
    <font>
      <b/>
      <sz val="10"/>
      <name val="Arial"/>
      <family val="2"/>
    </font>
    <font>
      <sz val="10.5"/>
      <color rgb="FF000000"/>
      <name val="Arial"/>
      <family val="2"/>
    </font>
    <font>
      <sz val="10"/>
      <color rgb="FF000000"/>
      <name val="Arial"/>
      <family val="2"/>
    </font>
    <font>
      <sz val="12"/>
      <name val="Courier New"/>
      <family val="3"/>
    </font>
    <font>
      <sz val="11"/>
      <color rgb="FF000000"/>
      <name val="Calibri"/>
      <family val="2"/>
      <scheme val="minor"/>
    </font>
    <font>
      <sz val="8"/>
      <color rgb="FF333333"/>
      <name val="Arial"/>
      <family val="2"/>
    </font>
    <font>
      <b/>
      <sz val="8"/>
      <color rgb="FF333333"/>
      <name val="Arial"/>
      <family val="2"/>
    </font>
    <font>
      <u/>
      <sz val="11"/>
      <color theme="10"/>
      <name val="Calibri"/>
      <family val="2"/>
      <scheme val="minor"/>
    </font>
    <font>
      <sz val="8"/>
      <color rgb="FF202124"/>
      <name val="Arial"/>
      <family val="2"/>
    </font>
    <font>
      <b/>
      <sz val="8"/>
      <color rgb="FF202124"/>
      <name val="Arial"/>
      <family val="2"/>
    </font>
    <font>
      <b/>
      <sz val="16"/>
      <color theme="1"/>
      <name val="Calibri"/>
      <family val="2"/>
      <scheme val="minor"/>
    </font>
    <font>
      <b/>
      <sz val="10.5"/>
      <color rgb="FF000000"/>
      <name val="Arial"/>
      <family val="2"/>
    </font>
    <font>
      <sz val="16"/>
      <color theme="1"/>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EFEC7C"/>
        <bgColor indexed="64"/>
      </patternFill>
    </fill>
    <fill>
      <patternFill patternType="solid">
        <fgColor theme="9" tint="-0.249977111117893"/>
        <bgColor indexed="64"/>
      </patternFill>
    </fill>
    <fill>
      <patternFill patternType="solid">
        <fgColor rgb="FFDAEEF3"/>
        <bgColor indexed="64"/>
      </patternFill>
    </fill>
    <fill>
      <patternFill patternType="solid">
        <fgColor rgb="FF00CCFF"/>
        <bgColor indexed="64"/>
      </patternFill>
    </fill>
    <fill>
      <patternFill patternType="solid">
        <fgColor rgb="FF99CCFF"/>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FFCC"/>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s>
  <cellStyleXfs count="7">
    <xf numFmtId="0" fontId="0" fillId="0" borderId="0"/>
    <xf numFmtId="0" fontId="17" fillId="7" borderId="37">
      <alignment horizontal="left" vertical="center" wrapText="1" indent="1"/>
    </xf>
    <xf numFmtId="43" fontId="23" fillId="0" borderId="0" applyFont="0" applyFill="0" applyBorder="0" applyAlignment="0" applyProtection="0"/>
    <xf numFmtId="9" fontId="23" fillId="0" borderId="0" applyFont="0" applyFill="0" applyBorder="0" applyAlignment="0" applyProtection="0"/>
    <xf numFmtId="0" fontId="23" fillId="0" borderId="0"/>
    <xf numFmtId="0" fontId="18" fillId="0" borderId="0"/>
    <xf numFmtId="0" fontId="37" fillId="0" borderId="0" applyNumberFormat="0" applyFill="0" applyBorder="0" applyAlignment="0" applyProtection="0"/>
  </cellStyleXfs>
  <cellXfs count="454">
    <xf numFmtId="0" fontId="0" fillId="0" borderId="0" xfId="0"/>
    <xf numFmtId="164" fontId="0" fillId="0" borderId="0" xfId="0" applyNumberFormat="1"/>
    <xf numFmtId="165" fontId="0" fillId="0" borderId="0" xfId="0" applyNumberFormat="1"/>
    <xf numFmtId="0" fontId="0" fillId="0" borderId="0" xfId="0" applyBorder="1"/>
    <xf numFmtId="0" fontId="5" fillId="0" borderId="0" xfId="0" applyFont="1"/>
    <xf numFmtId="0" fontId="5" fillId="0" borderId="1" xfId="0" applyFont="1" applyBorder="1"/>
    <xf numFmtId="0" fontId="5" fillId="0" borderId="3" xfId="0" applyFont="1" applyBorder="1"/>
    <xf numFmtId="0" fontId="7" fillId="0" borderId="0" xfId="0" applyFont="1"/>
    <xf numFmtId="0" fontId="8" fillId="0" borderId="0" xfId="0" applyFont="1" applyAlignment="1">
      <alignment horizontal="center"/>
    </xf>
    <xf numFmtId="16" fontId="5" fillId="0" borderId="1" xfId="0" applyNumberFormat="1" applyFont="1" applyBorder="1"/>
    <xf numFmtId="164" fontId="5" fillId="0" borderId="1" xfId="0" applyNumberFormat="1" applyFont="1" applyBorder="1"/>
    <xf numFmtId="165" fontId="5" fillId="0" borderId="1" xfId="0" applyNumberFormat="1" applyFont="1" applyBorder="1"/>
    <xf numFmtId="1" fontId="5" fillId="3" borderId="1" xfId="0" applyNumberFormat="1" applyFont="1" applyFill="1" applyBorder="1"/>
    <xf numFmtId="0" fontId="5" fillId="0" borderId="1" xfId="0" applyNumberFormat="1" applyFont="1" applyBorder="1"/>
    <xf numFmtId="164" fontId="5" fillId="0" borderId="0" xfId="0" applyNumberFormat="1" applyFont="1"/>
    <xf numFmtId="167" fontId="5" fillId="2" borderId="1" xfId="0" applyNumberFormat="1" applyFont="1" applyFill="1" applyBorder="1"/>
    <xf numFmtId="167" fontId="5" fillId="4" borderId="1" xfId="0" applyNumberFormat="1" applyFont="1" applyFill="1" applyBorder="1"/>
    <xf numFmtId="1" fontId="5" fillId="4" borderId="1" xfId="0" applyNumberFormat="1" applyFont="1" applyFill="1" applyBorder="1"/>
    <xf numFmtId="0" fontId="5" fillId="0" borderId="5" xfId="0" applyFont="1" applyBorder="1"/>
    <xf numFmtId="0" fontId="5" fillId="0" borderId="5" xfId="0" applyNumberFormat="1" applyFont="1" applyBorder="1"/>
    <xf numFmtId="164" fontId="5" fillId="0" borderId="5" xfId="0" applyNumberFormat="1" applyFont="1" applyBorder="1"/>
    <xf numFmtId="165" fontId="5" fillId="0" borderId="5" xfId="0" applyNumberFormat="1" applyFont="1" applyBorder="1"/>
    <xf numFmtId="167" fontId="5" fillId="2" borderId="5" xfId="0" applyNumberFormat="1" applyFont="1" applyFill="1" applyBorder="1"/>
    <xf numFmtId="1" fontId="5" fillId="3" borderId="5" xfId="0" applyNumberFormat="1" applyFont="1" applyFill="1" applyBorder="1"/>
    <xf numFmtId="1" fontId="5" fillId="0" borderId="1" xfId="0" applyNumberFormat="1" applyFont="1" applyBorder="1"/>
    <xf numFmtId="167" fontId="5" fillId="0" borderId="1" xfId="0" applyNumberFormat="1" applyFont="1" applyBorder="1"/>
    <xf numFmtId="0" fontId="9" fillId="0" borderId="1" xfId="0" applyFont="1" applyBorder="1"/>
    <xf numFmtId="0" fontId="9" fillId="0" borderId="1" xfId="0" applyNumberFormat="1" applyFont="1" applyBorder="1"/>
    <xf numFmtId="164" fontId="9" fillId="0" borderId="1" xfId="0" applyNumberFormat="1" applyFont="1" applyBorder="1"/>
    <xf numFmtId="0" fontId="5" fillId="0" borderId="0" xfId="0" applyFont="1" applyBorder="1"/>
    <xf numFmtId="166" fontId="5" fillId="2" borderId="1" xfId="0" applyNumberFormat="1" applyFont="1" applyFill="1" applyBorder="1"/>
    <xf numFmtId="166" fontId="5" fillId="4" borderId="1" xfId="0" applyNumberFormat="1" applyFont="1" applyFill="1" applyBorder="1"/>
    <xf numFmtId="165" fontId="5" fillId="0" borderId="0" xfId="0" applyNumberFormat="1" applyFont="1"/>
    <xf numFmtId="166" fontId="5" fillId="0" borderId="0" xfId="0" applyNumberFormat="1" applyFont="1"/>
    <xf numFmtId="167" fontId="5" fillId="0" borderId="0" xfId="0" applyNumberFormat="1" applyFont="1"/>
    <xf numFmtId="0" fontId="5" fillId="0" borderId="0" xfId="0" applyNumberFormat="1" applyFont="1"/>
    <xf numFmtId="166" fontId="5" fillId="2" borderId="5" xfId="0" applyNumberFormat="1" applyFont="1" applyFill="1" applyBorder="1"/>
    <xf numFmtId="166" fontId="5" fillId="0" borderId="1" xfId="0" applyNumberFormat="1" applyFont="1" applyBorder="1"/>
    <xf numFmtId="1" fontId="0" fillId="0" borderId="0" xfId="0" applyNumberFormat="1"/>
    <xf numFmtId="0" fontId="0" fillId="0" borderId="0" xfId="0" applyNumberFormat="1"/>
    <xf numFmtId="167" fontId="0" fillId="0" borderId="0" xfId="0" applyNumberFormat="1"/>
    <xf numFmtId="1" fontId="5" fillId="4" borderId="5" xfId="0" applyNumberFormat="1" applyFont="1" applyFill="1" applyBorder="1"/>
    <xf numFmtId="167" fontId="5" fillId="4" borderId="5" xfId="0" applyNumberFormat="1" applyFont="1" applyFill="1" applyBorder="1"/>
    <xf numFmtId="1" fontId="9" fillId="4" borderId="1" xfId="0" applyNumberFormat="1" applyFont="1" applyFill="1" applyBorder="1"/>
    <xf numFmtId="167" fontId="9" fillId="4" borderId="1" xfId="0" applyNumberFormat="1" applyFont="1" applyFill="1" applyBorder="1"/>
    <xf numFmtId="165" fontId="9" fillId="0" borderId="1" xfId="0" applyNumberFormat="1" applyFont="1" applyBorder="1"/>
    <xf numFmtId="164" fontId="9" fillId="0" borderId="0" xfId="0" applyNumberFormat="1" applyFont="1"/>
    <xf numFmtId="0" fontId="10" fillId="0" borderId="0" xfId="0" applyFont="1"/>
    <xf numFmtId="0" fontId="5" fillId="2" borderId="1" xfId="0" applyFont="1" applyFill="1" applyBorder="1"/>
    <xf numFmtId="164" fontId="11" fillId="0" borderId="0" xfId="0" applyNumberFormat="1" applyFont="1"/>
    <xf numFmtId="164" fontId="5" fillId="0" borderId="0" xfId="0" applyNumberFormat="1" applyFont="1" applyBorder="1"/>
    <xf numFmtId="0" fontId="6" fillId="0" borderId="1" xfId="0" applyFont="1" applyBorder="1" applyAlignment="1">
      <alignment wrapText="1"/>
    </xf>
    <xf numFmtId="0" fontId="6" fillId="0" borderId="0" xfId="0" applyFont="1" applyBorder="1" applyAlignment="1">
      <alignment wrapText="1"/>
    </xf>
    <xf numFmtId="0" fontId="6" fillId="2" borderId="1" xfId="0" applyFont="1" applyFill="1" applyBorder="1" applyAlignment="1">
      <alignment wrapText="1"/>
    </xf>
    <xf numFmtId="0" fontId="6" fillId="4" borderId="1" xfId="0" applyFont="1" applyFill="1" applyBorder="1" applyAlignment="1">
      <alignment wrapText="1"/>
    </xf>
    <xf numFmtId="0" fontId="6" fillId="3" borderId="1" xfId="0" applyFont="1" applyFill="1" applyBorder="1" applyAlignment="1">
      <alignment wrapText="1"/>
    </xf>
    <xf numFmtId="0" fontId="6" fillId="0" borderId="11" xfId="0" applyFont="1" applyBorder="1" applyAlignment="1">
      <alignment wrapText="1"/>
    </xf>
    <xf numFmtId="0" fontId="6" fillId="0" borderId="12" xfId="0" applyFont="1" applyBorder="1" applyAlignment="1">
      <alignment wrapText="1"/>
    </xf>
    <xf numFmtId="165" fontId="5" fillId="0" borderId="11" xfId="0" applyNumberFormat="1" applyFont="1" applyBorder="1"/>
    <xf numFmtId="164" fontId="5" fillId="0" borderId="12" xfId="0" applyNumberFormat="1" applyFont="1" applyBorder="1"/>
    <xf numFmtId="165" fontId="9" fillId="0" borderId="11"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7" fontId="5" fillId="2" borderId="15" xfId="0" applyNumberFormat="1" applyFont="1" applyFill="1" applyBorder="1"/>
    <xf numFmtId="1" fontId="5" fillId="3" borderId="15" xfId="0" applyNumberFormat="1" applyFont="1" applyFill="1" applyBorder="1"/>
    <xf numFmtId="164" fontId="5" fillId="0" borderId="16" xfId="0" applyNumberFormat="1" applyFont="1" applyBorder="1"/>
    <xf numFmtId="0" fontId="6" fillId="0" borderId="0" xfId="0" applyFont="1" applyBorder="1"/>
    <xf numFmtId="0" fontId="6" fillId="0" borderId="0" xfId="0" applyNumberFormat="1" applyFont="1" applyBorder="1"/>
    <xf numFmtId="1" fontId="6" fillId="0" borderId="0" xfId="0" applyNumberFormat="1" applyFont="1" applyBorder="1"/>
    <xf numFmtId="164" fontId="6" fillId="0" borderId="0" xfId="0" applyNumberFormat="1" applyFont="1" applyBorder="1"/>
    <xf numFmtId="0" fontId="5" fillId="0" borderId="4" xfId="0" applyFont="1" applyBorder="1"/>
    <xf numFmtId="164" fontId="5" fillId="0" borderId="4" xfId="0" applyNumberFormat="1" applyFont="1" applyBorder="1"/>
    <xf numFmtId="164" fontId="5" fillId="0" borderId="6" xfId="0" applyNumberFormat="1" applyFont="1" applyBorder="1"/>
    <xf numFmtId="0" fontId="5" fillId="0" borderId="0" xfId="0" applyNumberFormat="1" applyFont="1" applyBorder="1"/>
    <xf numFmtId="1" fontId="5" fillId="0" borderId="0" xfId="0" applyNumberFormat="1" applyFont="1" applyBorder="1"/>
    <xf numFmtId="0" fontId="6" fillId="0" borderId="17" xfId="0" applyFont="1" applyBorder="1"/>
    <xf numFmtId="0" fontId="6" fillId="0" borderId="18" xfId="0" applyFont="1" applyBorder="1"/>
    <xf numFmtId="0" fontId="6" fillId="0" borderId="18" xfId="0" applyFont="1" applyBorder="1" applyAlignment="1">
      <alignment wrapText="1"/>
    </xf>
    <xf numFmtId="0" fontId="6" fillId="0" borderId="19" xfId="0" applyFont="1" applyBorder="1" applyAlignment="1">
      <alignment wrapText="1"/>
    </xf>
    <xf numFmtId="0" fontId="5" fillId="0" borderId="11" xfId="0" applyFont="1" applyBorder="1"/>
    <xf numFmtId="0" fontId="9" fillId="0" borderId="11" xfId="0" applyFont="1" applyBorder="1"/>
    <xf numFmtId="0" fontId="5" fillId="0" borderId="14" xfId="0" applyFont="1" applyBorder="1"/>
    <xf numFmtId="0" fontId="5" fillId="0" borderId="15" xfId="0" applyFont="1" applyBorder="1"/>
    <xf numFmtId="0" fontId="5" fillId="0" borderId="15" xfId="0" applyNumberFormat="1" applyFont="1" applyBorder="1"/>
    <xf numFmtId="1" fontId="5" fillId="0" borderId="15" xfId="0" applyNumberFormat="1" applyFont="1" applyBorder="1"/>
    <xf numFmtId="164" fontId="5" fillId="0" borderId="15" xfId="0" applyNumberFormat="1" applyFont="1" applyBorder="1"/>
    <xf numFmtId="164" fontId="5" fillId="0" borderId="9" xfId="0" applyNumberFormat="1" applyFont="1" applyBorder="1"/>
    <xf numFmtId="165" fontId="5" fillId="0" borderId="9" xfId="0" applyNumberFormat="1" applyFont="1" applyBorder="1"/>
    <xf numFmtId="167" fontId="5" fillId="4" borderId="9" xfId="0" applyNumberFormat="1" applyFont="1" applyFill="1" applyBorder="1"/>
    <xf numFmtId="1" fontId="5" fillId="4" borderId="9" xfId="0" applyNumberFormat="1" applyFont="1" applyFill="1" applyBorder="1"/>
    <xf numFmtId="0" fontId="6" fillId="0" borderId="0" xfId="0" applyFont="1" applyBorder="1" applyAlignment="1">
      <alignment horizontal="center"/>
    </xf>
    <xf numFmtId="0" fontId="6" fillId="0" borderId="0" xfId="0" applyNumberFormat="1" applyFont="1" applyBorder="1" applyAlignment="1">
      <alignment horizontal="center"/>
    </xf>
    <xf numFmtId="1" fontId="6" fillId="0" borderId="0" xfId="0" applyNumberFormat="1" applyFont="1" applyBorder="1" applyAlignment="1">
      <alignment horizontal="center"/>
    </xf>
    <xf numFmtId="164" fontId="6" fillId="0" borderId="0" xfId="0" applyNumberFormat="1" applyFont="1" applyBorder="1" applyAlignment="1">
      <alignment horizontal="center"/>
    </xf>
    <xf numFmtId="0" fontId="5" fillId="0" borderId="6" xfId="0" applyFont="1" applyBorder="1"/>
    <xf numFmtId="0" fontId="6" fillId="0" borderId="17" xfId="0" applyFont="1" applyBorder="1" applyAlignment="1">
      <alignment wrapText="1"/>
    </xf>
    <xf numFmtId="0" fontId="8" fillId="0" borderId="27" xfId="0" applyFont="1" applyBorder="1" applyAlignment="1">
      <alignment horizontal="center"/>
    </xf>
    <xf numFmtId="164" fontId="6" fillId="0" borderId="28" xfId="0" applyNumberFormat="1" applyFont="1" applyBorder="1"/>
    <xf numFmtId="0" fontId="0" fillId="0" borderId="0" xfId="0" applyNumberFormat="1" applyBorder="1"/>
    <xf numFmtId="0" fontId="5" fillId="0" borderId="29" xfId="0" applyFont="1" applyBorder="1"/>
    <xf numFmtId="0" fontId="5" fillId="0" borderId="30" xfId="0" applyFont="1" applyBorder="1"/>
    <xf numFmtId="164" fontId="5" fillId="0" borderId="30" xfId="0" applyNumberFormat="1" applyFont="1" applyBorder="1"/>
    <xf numFmtId="0" fontId="5" fillId="0" borderId="30" xfId="0" applyNumberFormat="1" applyFont="1" applyBorder="1"/>
    <xf numFmtId="164" fontId="0" fillId="0" borderId="0" xfId="0" applyNumberFormat="1" applyFont="1"/>
    <xf numFmtId="165" fontId="0" fillId="0" borderId="0" xfId="0" applyNumberFormat="1" applyFont="1"/>
    <xf numFmtId="167" fontId="0" fillId="0" borderId="0" xfId="0" applyNumberFormat="1" applyFont="1"/>
    <xf numFmtId="1" fontId="0" fillId="0" borderId="0" xfId="0" applyNumberFormat="1" applyFont="1"/>
    <xf numFmtId="0" fontId="0" fillId="0" borderId="0" xfId="0" applyFont="1"/>
    <xf numFmtId="165" fontId="6" fillId="0" borderId="0" xfId="0" applyNumberFormat="1" applyFont="1" applyBorder="1" applyAlignment="1">
      <alignment horizontal="center"/>
    </xf>
    <xf numFmtId="1" fontId="9" fillId="3" borderId="1" xfId="0" applyNumberFormat="1" applyFont="1" applyFill="1" applyBorder="1"/>
    <xf numFmtId="0" fontId="6" fillId="2" borderId="18" xfId="0" applyFont="1" applyFill="1" applyBorder="1" applyAlignment="1">
      <alignment wrapText="1"/>
    </xf>
    <xf numFmtId="1" fontId="5" fillId="2" borderId="1" xfId="0" applyNumberFormat="1" applyFont="1" applyFill="1" applyBorder="1"/>
    <xf numFmtId="165" fontId="5" fillId="4" borderId="11" xfId="0" applyNumberFormat="1" applyFont="1" applyFill="1" applyBorder="1"/>
    <xf numFmtId="167" fontId="5" fillId="2" borderId="1" xfId="0" applyNumberFormat="1" applyFont="1" applyFill="1" applyBorder="1" applyAlignment="1">
      <alignment horizontal="center"/>
    </xf>
    <xf numFmtId="1" fontId="5" fillId="2" borderId="5" xfId="0" applyNumberFormat="1" applyFont="1" applyFill="1" applyBorder="1"/>
    <xf numFmtId="0" fontId="11" fillId="0" borderId="0" xfId="0" applyFont="1"/>
    <xf numFmtId="165" fontId="11" fillId="0" borderId="0" xfId="0" applyNumberFormat="1" applyFont="1"/>
    <xf numFmtId="166" fontId="11" fillId="0" borderId="0" xfId="0" applyNumberFormat="1" applyFont="1"/>
    <xf numFmtId="165" fontId="13" fillId="0" borderId="0" xfId="0" applyNumberFormat="1" applyFont="1"/>
    <xf numFmtId="164" fontId="5" fillId="6" borderId="12" xfId="0" applyNumberFormat="1" applyFont="1" applyFill="1" applyBorder="1"/>
    <xf numFmtId="164" fontId="5" fillId="6" borderId="16" xfId="0" applyNumberFormat="1" applyFont="1" applyFill="1" applyBorder="1"/>
    <xf numFmtId="164" fontId="5" fillId="6" borderId="1" xfId="0" applyNumberFormat="1" applyFont="1" applyFill="1" applyBorder="1"/>
    <xf numFmtId="164" fontId="5" fillId="6" borderId="15" xfId="0" applyNumberFormat="1" applyFont="1" applyFill="1" applyBorder="1"/>
    <xf numFmtId="164" fontId="10" fillId="0" borderId="0" xfId="0" applyNumberFormat="1" applyFont="1"/>
    <xf numFmtId="0" fontId="14" fillId="0" borderId="0" xfId="0" applyFont="1"/>
    <xf numFmtId="0" fontId="0" fillId="0" borderId="36" xfId="0" applyBorder="1" applyAlignment="1">
      <alignment wrapText="1"/>
    </xf>
    <xf numFmtId="0" fontId="0" fillId="0" borderId="0" xfId="0" applyBorder="1" applyAlignment="1">
      <alignment wrapText="1"/>
    </xf>
    <xf numFmtId="0" fontId="0" fillId="0" borderId="1" xfId="0" applyBorder="1" applyAlignment="1">
      <alignment wrapText="1"/>
    </xf>
    <xf numFmtId="0" fontId="6" fillId="0" borderId="1" xfId="0" applyFont="1" applyBorder="1"/>
    <xf numFmtId="0" fontId="6" fillId="0" borderId="2" xfId="0" applyFont="1" applyBorder="1"/>
    <xf numFmtId="0" fontId="15" fillId="0" borderId="0" xfId="0" applyFont="1"/>
    <xf numFmtId="164" fontId="6" fillId="0" borderId="1" xfId="0" applyNumberFormat="1" applyFont="1" applyBorder="1"/>
    <xf numFmtId="164" fontId="15" fillId="0" borderId="0" xfId="0" applyNumberFormat="1" applyFont="1"/>
    <xf numFmtId="0" fontId="6" fillId="0" borderId="1" xfId="0" applyFont="1" applyFill="1" applyBorder="1"/>
    <xf numFmtId="0" fontId="0" fillId="0" borderId="1" xfId="0" applyBorder="1" applyAlignment="1">
      <alignment wrapText="1"/>
    </xf>
    <xf numFmtId="0" fontId="18" fillId="0" borderId="1"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9" fillId="0" borderId="0" xfId="0" applyFont="1" applyBorder="1"/>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xf numFmtId="0" fontId="18" fillId="0" borderId="1" xfId="0" applyFont="1" applyBorder="1" applyAlignment="1">
      <alignment wrapText="1"/>
    </xf>
    <xf numFmtId="0" fontId="21" fillId="0" borderId="0" xfId="0" applyFont="1" applyBorder="1"/>
    <xf numFmtId="0" fontId="22" fillId="0" borderId="0" xfId="0" applyFont="1" applyBorder="1"/>
    <xf numFmtId="0" fontId="20" fillId="0" borderId="1" xfId="0" applyFont="1" applyBorder="1" applyAlignment="1">
      <alignment vertical="center" wrapText="1"/>
    </xf>
    <xf numFmtId="167" fontId="18" fillId="0" borderId="1" xfId="0" applyNumberFormat="1" applyFont="1" applyBorder="1" applyAlignment="1">
      <alignment vertical="center" wrapText="1"/>
    </xf>
    <xf numFmtId="0" fontId="18" fillId="5"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6" fontId="18" fillId="0" borderId="1" xfId="0" applyNumberFormat="1" applyFont="1" applyBorder="1" applyAlignment="1">
      <alignment wrapText="1"/>
    </xf>
    <xf numFmtId="0" fontId="6" fillId="0" borderId="0" xfId="0" applyFont="1" applyAlignment="1">
      <alignment wrapText="1"/>
    </xf>
    <xf numFmtId="0" fontId="5" fillId="0" borderId="0" xfId="0" applyFont="1" applyAlignment="1">
      <alignment wrapText="1"/>
    </xf>
    <xf numFmtId="165" fontId="6" fillId="0" borderId="7" xfId="0" applyNumberFormat="1" applyFont="1" applyBorder="1" applyAlignment="1">
      <alignment horizontal="center"/>
    </xf>
    <xf numFmtId="164" fontId="12" fillId="0" borderId="7" xfId="0" applyNumberFormat="1" applyFont="1" applyBorder="1" applyAlignment="1">
      <alignment horizontal="center"/>
    </xf>
    <xf numFmtId="0" fontId="6" fillId="0" borderId="4" xfId="0" applyFont="1" applyBorder="1" applyAlignment="1">
      <alignment horizontal="center"/>
    </xf>
    <xf numFmtId="164" fontId="12" fillId="0" borderId="24" xfId="0" applyNumberFormat="1" applyFont="1" applyBorder="1" applyAlignment="1">
      <alignment horizontal="center"/>
    </xf>
    <xf numFmtId="0" fontId="0" fillId="0" borderId="0" xfId="0" applyAlignment="1"/>
    <xf numFmtId="164" fontId="5" fillId="2" borderId="12" xfId="0" applyNumberFormat="1" applyFont="1" applyFill="1" applyBorder="1"/>
    <xf numFmtId="168" fontId="5" fillId="0" borderId="0" xfId="2" applyNumberFormat="1" applyFont="1"/>
    <xf numFmtId="170" fontId="29" fillId="2" borderId="36" xfId="4" applyNumberFormat="1" applyFont="1" applyFill="1" applyBorder="1"/>
    <xf numFmtId="170" fontId="18" fillId="0" borderId="46" xfId="4" applyNumberFormat="1" applyFont="1" applyBorder="1"/>
    <xf numFmtId="170" fontId="18" fillId="0" borderId="36" xfId="4" applyNumberFormat="1" applyFont="1" applyBorder="1"/>
    <xf numFmtId="170" fontId="29" fillId="2" borderId="52" xfId="4" applyNumberFormat="1" applyFont="1" applyFill="1" applyBorder="1"/>
    <xf numFmtId="170" fontId="18" fillId="0" borderId="53" xfId="4" applyNumberFormat="1" applyFont="1" applyBorder="1"/>
    <xf numFmtId="170" fontId="18" fillId="0" borderId="52" xfId="4" applyNumberFormat="1" applyFont="1" applyBorder="1"/>
    <xf numFmtId="170" fontId="18" fillId="10" borderId="0" xfId="4" applyNumberFormat="1" applyFont="1" applyFill="1"/>
    <xf numFmtId="0" fontId="26" fillId="10" borderId="0" xfId="5" applyFont="1" applyFill="1"/>
    <xf numFmtId="0" fontId="18" fillId="10" borderId="0" xfId="5" applyFill="1"/>
    <xf numFmtId="0" fontId="18" fillId="10" borderId="0" xfId="5" applyFill="1" applyAlignment="1">
      <alignment horizontal="center"/>
    </xf>
    <xf numFmtId="0" fontId="20" fillId="3" borderId="5" xfId="5" applyFont="1" applyFill="1" applyBorder="1" applyAlignment="1">
      <alignment horizontal="center"/>
    </xf>
    <xf numFmtId="0" fontId="27" fillId="10" borderId="0" xfId="5" applyFont="1" applyFill="1"/>
    <xf numFmtId="0" fontId="20" fillId="3" borderId="30" xfId="5" applyFont="1" applyFill="1" applyBorder="1" applyAlignment="1">
      <alignment horizontal="center"/>
    </xf>
    <xf numFmtId="0" fontId="28" fillId="10" borderId="0" xfId="5" applyFont="1" applyFill="1"/>
    <xf numFmtId="0" fontId="20" fillId="10" borderId="0" xfId="5" applyFont="1" applyFill="1"/>
    <xf numFmtId="0" fontId="18" fillId="0" borderId="38" xfId="5" applyBorder="1" applyAlignment="1">
      <alignment horizontal="center"/>
    </xf>
    <xf numFmtId="0" fontId="29" fillId="10" borderId="0" xfId="5" applyFont="1" applyFill="1"/>
    <xf numFmtId="169" fontId="30" fillId="2" borderId="1" xfId="5" applyNumberFormat="1" applyFont="1" applyFill="1" applyBorder="1"/>
    <xf numFmtId="170" fontId="30" fillId="0" borderId="1" xfId="5" applyNumberFormat="1" applyFont="1" applyBorder="1"/>
    <xf numFmtId="17" fontId="18" fillId="10" borderId="0" xfId="5" applyNumberFormat="1" applyFill="1"/>
    <xf numFmtId="14" fontId="30" fillId="2" borderId="30" xfId="5" applyNumberFormat="1" applyFont="1" applyFill="1" applyBorder="1" applyAlignment="1">
      <alignment horizontal="left"/>
    </xf>
    <xf numFmtId="0" fontId="18" fillId="0" borderId="1" xfId="5" applyBorder="1" applyAlignment="1">
      <alignment horizontal="center"/>
    </xf>
    <xf numFmtId="0" fontId="18" fillId="0" borderId="2" xfId="5" applyBorder="1" applyAlignment="1">
      <alignment horizontal="center"/>
    </xf>
    <xf numFmtId="17" fontId="18" fillId="0" borderId="1" xfId="5" applyNumberFormat="1" applyBorder="1" applyAlignment="1">
      <alignment horizontal="center"/>
    </xf>
    <xf numFmtId="17" fontId="29" fillId="0" borderId="1" xfId="5" applyNumberFormat="1" applyFont="1" applyBorder="1" applyAlignment="1">
      <alignment horizontal="center"/>
    </xf>
    <xf numFmtId="17" fontId="29" fillId="2" borderId="1" xfId="5" applyNumberFormat="1" applyFont="1" applyFill="1" applyBorder="1" applyAlignment="1">
      <alignment horizontal="center"/>
    </xf>
    <xf numFmtId="17" fontId="29" fillId="2" borderId="30" xfId="5" applyNumberFormat="1" applyFont="1" applyFill="1" applyBorder="1" applyAlignment="1">
      <alignment horizontal="center"/>
    </xf>
    <xf numFmtId="14" fontId="18" fillId="10" borderId="0" xfId="5" applyNumberFormat="1" applyFill="1"/>
    <xf numFmtId="14" fontId="29" fillId="2" borderId="1" xfId="5" applyNumberFormat="1" applyFont="1" applyFill="1" applyBorder="1"/>
    <xf numFmtId="14" fontId="29" fillId="2" borderId="6" xfId="5" applyNumberFormat="1" applyFont="1" applyFill="1" applyBorder="1"/>
    <xf numFmtId="17" fontId="18" fillId="0" borderId="30" xfId="5" applyNumberFormat="1" applyBorder="1" applyAlignment="1">
      <alignment horizontal="center"/>
    </xf>
    <xf numFmtId="17" fontId="29" fillId="0" borderId="30" xfId="5" applyNumberFormat="1" applyFont="1" applyBorder="1" applyAlignment="1">
      <alignment horizontal="center"/>
    </xf>
    <xf numFmtId="0" fontId="29" fillId="10" borderId="0" xfId="5" applyFont="1" applyFill="1" applyAlignment="1">
      <alignment horizontal="center"/>
    </xf>
    <xf numFmtId="0" fontId="26" fillId="10" borderId="0" xfId="5" applyFont="1" applyFill="1" applyAlignment="1">
      <alignment horizontal="center"/>
    </xf>
    <xf numFmtId="0" fontId="20" fillId="3" borderId="40" xfId="5" applyFont="1" applyFill="1" applyBorder="1" applyAlignment="1">
      <alignment horizontal="center"/>
    </xf>
    <xf numFmtId="17" fontId="20" fillId="3" borderId="10" xfId="5" applyNumberFormat="1" applyFont="1" applyFill="1" applyBorder="1" applyAlignment="1">
      <alignment horizontal="center"/>
    </xf>
    <xf numFmtId="17" fontId="20" fillId="5" borderId="8" xfId="5" applyNumberFormat="1" applyFont="1" applyFill="1" applyBorder="1" applyAlignment="1">
      <alignment horizontal="center"/>
    </xf>
    <xf numFmtId="17" fontId="20" fillId="5" borderId="10" xfId="5" applyNumberFormat="1" applyFont="1" applyFill="1" applyBorder="1" applyAlignment="1">
      <alignment horizontal="center"/>
    </xf>
    <xf numFmtId="17" fontId="20" fillId="11" borderId="8" xfId="5" applyNumberFormat="1" applyFont="1" applyFill="1" applyBorder="1" applyAlignment="1">
      <alignment horizontal="center"/>
    </xf>
    <xf numFmtId="17" fontId="20" fillId="11" borderId="10" xfId="5" applyNumberFormat="1" applyFont="1" applyFill="1" applyBorder="1" applyAlignment="1">
      <alignment horizontal="center"/>
    </xf>
    <xf numFmtId="17" fontId="20" fillId="3" borderId="40" xfId="5" applyNumberFormat="1" applyFont="1" applyFill="1" applyBorder="1"/>
    <xf numFmtId="17" fontId="20" fillId="10" borderId="0" xfId="5" applyNumberFormat="1" applyFont="1" applyFill="1"/>
    <xf numFmtId="0" fontId="20" fillId="3" borderId="24" xfId="5" applyFont="1" applyFill="1" applyBorder="1" applyAlignment="1">
      <alignment horizontal="center"/>
    </xf>
    <xf numFmtId="17" fontId="20" fillId="3" borderId="41" xfId="5" applyNumberFormat="1" applyFont="1" applyFill="1" applyBorder="1" applyAlignment="1">
      <alignment horizontal="center"/>
    </xf>
    <xf numFmtId="17" fontId="20" fillId="3" borderId="42" xfId="5" applyNumberFormat="1" applyFont="1" applyFill="1" applyBorder="1" applyAlignment="1">
      <alignment horizontal="center"/>
    </xf>
    <xf numFmtId="17" fontId="20" fillId="3" borderId="43" xfId="5" applyNumberFormat="1" applyFont="1" applyFill="1" applyBorder="1" applyAlignment="1">
      <alignment horizontal="center"/>
    </xf>
    <xf numFmtId="17" fontId="20" fillId="5" borderId="41" xfId="5" applyNumberFormat="1" applyFont="1" applyFill="1" applyBorder="1" applyAlignment="1">
      <alignment horizontal="center"/>
    </xf>
    <xf numFmtId="17" fontId="20" fillId="5" borderId="43" xfId="5" applyNumberFormat="1" applyFont="1" applyFill="1" applyBorder="1" applyAlignment="1">
      <alignment horizontal="center"/>
    </xf>
    <xf numFmtId="17" fontId="20" fillId="11" borderId="41" xfId="5" applyNumberFormat="1" applyFont="1" applyFill="1" applyBorder="1" applyAlignment="1">
      <alignment horizontal="center"/>
    </xf>
    <xf numFmtId="17" fontId="20" fillId="11" borderId="43" xfId="5" applyNumberFormat="1" applyFont="1" applyFill="1" applyBorder="1" applyAlignment="1">
      <alignment horizontal="center"/>
    </xf>
    <xf numFmtId="0" fontId="20" fillId="3" borderId="24" xfId="5" applyFont="1" applyFill="1" applyBorder="1"/>
    <xf numFmtId="0" fontId="18" fillId="0" borderId="30" xfId="5" applyBorder="1" applyAlignment="1">
      <alignment horizontal="center"/>
    </xf>
    <xf numFmtId="170" fontId="12" fillId="3" borderId="40" xfId="5" applyNumberFormat="1" applyFont="1" applyFill="1" applyBorder="1" applyAlignment="1">
      <alignment horizontal="center" vertical="center"/>
    </xf>
    <xf numFmtId="3" fontId="26" fillId="10" borderId="0" xfId="5" applyNumberFormat="1" applyFont="1" applyFill="1"/>
    <xf numFmtId="3" fontId="26" fillId="10" borderId="0" xfId="5" applyNumberFormat="1" applyFont="1" applyFill="1" applyAlignment="1">
      <alignment horizontal="center"/>
    </xf>
    <xf numFmtId="0" fontId="31" fillId="12" borderId="36" xfId="5" applyFont="1" applyFill="1" applyBorder="1" applyAlignment="1">
      <alignment horizontal="center" vertical="center" wrapText="1"/>
    </xf>
    <xf numFmtId="3" fontId="29" fillId="2" borderId="36" xfId="5" applyNumberFormat="1" applyFont="1" applyFill="1" applyBorder="1" applyAlignment="1">
      <alignment horizontal="center" vertical="center" wrapText="1"/>
    </xf>
    <xf numFmtId="4" fontId="32" fillId="12" borderId="0" xfId="5" applyNumberFormat="1" applyFont="1" applyFill="1" applyAlignment="1">
      <alignment horizontal="center" vertical="center" wrapText="1"/>
    </xf>
    <xf numFmtId="3" fontId="32" fillId="12" borderId="38" xfId="5" applyNumberFormat="1" applyFont="1" applyFill="1" applyBorder="1" applyAlignment="1">
      <alignment horizontal="center" vertical="center" wrapText="1"/>
    </xf>
    <xf numFmtId="4" fontId="32" fillId="12" borderId="46" xfId="5" applyNumberFormat="1" applyFont="1" applyFill="1" applyBorder="1" applyAlignment="1">
      <alignment horizontal="center" vertical="center" wrapText="1"/>
    </xf>
    <xf numFmtId="4" fontId="32" fillId="12" borderId="38" xfId="5" applyNumberFormat="1" applyFont="1" applyFill="1" applyBorder="1" applyAlignment="1">
      <alignment horizontal="center" vertical="center" wrapText="1"/>
    </xf>
    <xf numFmtId="171" fontId="29" fillId="10" borderId="0" xfId="5" applyNumberFormat="1" applyFont="1" applyFill="1"/>
    <xf numFmtId="0" fontId="20" fillId="3" borderId="38" xfId="5" applyFont="1" applyFill="1" applyBorder="1" applyAlignment="1">
      <alignment horizontal="center"/>
    </xf>
    <xf numFmtId="170" fontId="12" fillId="3" borderId="24" xfId="5" applyNumberFormat="1" applyFont="1" applyFill="1" applyBorder="1" applyAlignment="1">
      <alignment horizontal="left" vertical="center"/>
    </xf>
    <xf numFmtId="17" fontId="20" fillId="3" borderId="48" xfId="5" applyNumberFormat="1" applyFont="1" applyFill="1" applyBorder="1" applyAlignment="1">
      <alignment horizontal="center"/>
    </xf>
    <xf numFmtId="17" fontId="20" fillId="3" borderId="49" xfId="5" applyNumberFormat="1" applyFont="1" applyFill="1" applyBorder="1" applyAlignment="1">
      <alignment horizontal="center"/>
    </xf>
    <xf numFmtId="17" fontId="20" fillId="5" borderId="49" xfId="5" applyNumberFormat="1" applyFont="1" applyFill="1" applyBorder="1" applyAlignment="1">
      <alignment horizontal="center"/>
    </xf>
    <xf numFmtId="17" fontId="20" fillId="5" borderId="48" xfId="5" applyNumberFormat="1" applyFont="1" applyFill="1" applyBorder="1" applyAlignment="1">
      <alignment horizontal="center"/>
    </xf>
    <xf numFmtId="17" fontId="20" fillId="11" borderId="49" xfId="5" applyNumberFormat="1" applyFont="1" applyFill="1" applyBorder="1" applyAlignment="1">
      <alignment horizontal="center"/>
    </xf>
    <xf numFmtId="17" fontId="20" fillId="11" borderId="48" xfId="5" applyNumberFormat="1" applyFont="1" applyFill="1" applyBorder="1" applyAlignment="1">
      <alignment horizontal="center"/>
    </xf>
    <xf numFmtId="17" fontId="20" fillId="3" borderId="2" xfId="5" applyNumberFormat="1" applyFont="1" applyFill="1" applyBorder="1"/>
    <xf numFmtId="0" fontId="18" fillId="3" borderId="6" xfId="5" applyFill="1" applyBorder="1"/>
    <xf numFmtId="0" fontId="18" fillId="0" borderId="3" xfId="5" applyBorder="1" applyAlignment="1">
      <alignment horizontal="center"/>
    </xf>
    <xf numFmtId="0" fontId="18" fillId="0" borderId="36" xfId="5" applyBorder="1" applyAlignment="1">
      <alignment horizontal="center"/>
    </xf>
    <xf numFmtId="171" fontId="18" fillId="0" borderId="36" xfId="5" applyNumberFormat="1" applyBorder="1"/>
    <xf numFmtId="171" fontId="18" fillId="0" borderId="46" xfId="5" applyNumberFormat="1" applyBorder="1"/>
    <xf numFmtId="171" fontId="18" fillId="0" borderId="0" xfId="5" applyNumberFormat="1"/>
    <xf numFmtId="0" fontId="20" fillId="3" borderId="2" xfId="5" applyFont="1" applyFill="1" applyBorder="1"/>
    <xf numFmtId="0" fontId="20" fillId="3" borderId="3" xfId="5" applyFont="1" applyFill="1" applyBorder="1"/>
    <xf numFmtId="0" fontId="20" fillId="3" borderId="2" xfId="5" applyFont="1" applyFill="1" applyBorder="1" applyAlignment="1">
      <alignment horizontal="center"/>
    </xf>
    <xf numFmtId="0" fontId="20" fillId="3" borderId="6" xfId="5" applyFont="1" applyFill="1" applyBorder="1" applyAlignment="1">
      <alignment horizontal="center"/>
    </xf>
    <xf numFmtId="0" fontId="20" fillId="3" borderId="6" xfId="5" applyFont="1" applyFill="1" applyBorder="1"/>
    <xf numFmtId="0" fontId="18" fillId="10" borderId="0" xfId="5" applyFill="1" applyAlignment="1">
      <alignment horizontal="center" vertical="center" textRotation="180"/>
    </xf>
    <xf numFmtId="0" fontId="18" fillId="0" borderId="50" xfId="5" applyBorder="1"/>
    <xf numFmtId="0" fontId="18" fillId="0" borderId="51" xfId="5" applyBorder="1"/>
    <xf numFmtId="0" fontId="18" fillId="0" borderId="4" xfId="5" applyBorder="1"/>
    <xf numFmtId="0" fontId="18" fillId="0" borderId="36" xfId="5" applyBorder="1"/>
    <xf numFmtId="0" fontId="18" fillId="0" borderId="46" xfId="5" applyBorder="1"/>
    <xf numFmtId="0" fontId="29" fillId="2" borderId="36" xfId="5" applyFont="1" applyFill="1" applyBorder="1"/>
    <xf numFmtId="0" fontId="29" fillId="0" borderId="0" xfId="5" applyFont="1"/>
    <xf numFmtId="170" fontId="29" fillId="0" borderId="46" xfId="5" applyNumberFormat="1" applyFont="1" applyBorder="1"/>
    <xf numFmtId="0" fontId="31" fillId="17" borderId="38" xfId="5" applyFont="1" applyFill="1" applyBorder="1" applyAlignment="1">
      <alignment vertical="center" wrapText="1"/>
    </xf>
    <xf numFmtId="0" fontId="18" fillId="0" borderId="52" xfId="5" applyBorder="1"/>
    <xf numFmtId="0" fontId="18" fillId="0" borderId="53" xfId="5" applyBorder="1"/>
    <xf numFmtId="0" fontId="29" fillId="2" borderId="52" xfId="5" applyFont="1" applyFill="1" applyBorder="1"/>
    <xf numFmtId="0" fontId="29" fillId="0" borderId="39" xfId="5" applyFont="1" applyBorder="1"/>
    <xf numFmtId="170" fontId="29" fillId="0" borderId="53" xfId="5" applyNumberFormat="1" applyFont="1" applyBorder="1"/>
    <xf numFmtId="0" fontId="20" fillId="3" borderId="1" xfId="5" applyFont="1" applyFill="1" applyBorder="1" applyAlignment="1">
      <alignment horizontal="center"/>
    </xf>
    <xf numFmtId="0" fontId="20" fillId="3" borderId="1" xfId="5" applyFont="1" applyFill="1" applyBorder="1" applyAlignment="1">
      <alignment horizontal="left"/>
    </xf>
    <xf numFmtId="0" fontId="18" fillId="3" borderId="3" xfId="5" applyFill="1" applyBorder="1"/>
    <xf numFmtId="1" fontId="29" fillId="0" borderId="5" xfId="5" applyNumberFormat="1" applyFont="1" applyBorder="1" applyAlignment="1">
      <alignment horizontal="center"/>
    </xf>
    <xf numFmtId="0" fontId="18" fillId="0" borderId="38" xfId="5" applyBorder="1"/>
    <xf numFmtId="1" fontId="29" fillId="0" borderId="38" xfId="5" applyNumberFormat="1" applyFont="1" applyBorder="1" applyAlignment="1">
      <alignment horizontal="center"/>
    </xf>
    <xf numFmtId="0" fontId="18" fillId="0" borderId="30" xfId="5" applyBorder="1"/>
    <xf numFmtId="0" fontId="20" fillId="3" borderId="5" xfId="5" applyFont="1" applyFill="1" applyBorder="1" applyAlignment="1">
      <alignment horizontal="left"/>
    </xf>
    <xf numFmtId="0" fontId="18" fillId="3" borderId="51" xfId="5" applyFill="1" applyBorder="1"/>
    <xf numFmtId="0" fontId="18" fillId="0" borderId="50" xfId="5" applyBorder="1" applyAlignment="1">
      <alignment horizontal="center"/>
    </xf>
    <xf numFmtId="0" fontId="18" fillId="0" borderId="52" xfId="5" applyBorder="1" applyAlignment="1">
      <alignment horizontal="center"/>
    </xf>
    <xf numFmtId="10" fontId="18" fillId="0" borderId="50" xfId="5" applyNumberFormat="1" applyBorder="1" applyAlignment="1">
      <alignment horizontal="center"/>
    </xf>
    <xf numFmtId="10" fontId="18" fillId="0" borderId="52" xfId="5" applyNumberFormat="1" applyBorder="1" applyAlignment="1">
      <alignment horizontal="center"/>
    </xf>
    <xf numFmtId="0" fontId="33" fillId="0" borderId="1" xfId="5" applyFont="1" applyBorder="1" applyAlignment="1">
      <alignment horizontal="center"/>
    </xf>
    <xf numFmtId="3" fontId="29" fillId="21" borderId="36" xfId="5" applyNumberFormat="1" applyFont="1" applyFill="1" applyBorder="1" applyAlignment="1">
      <alignment horizontal="center" vertical="center" wrapText="1"/>
    </xf>
    <xf numFmtId="0" fontId="31" fillId="12" borderId="52" xfId="5" applyFont="1" applyFill="1" applyBorder="1" applyAlignment="1">
      <alignment horizontal="center" vertical="center" wrapText="1"/>
    </xf>
    <xf numFmtId="3" fontId="29" fillId="21" borderId="52" xfId="5" applyNumberFormat="1" applyFont="1" applyFill="1" applyBorder="1" applyAlignment="1">
      <alignment horizontal="center" vertical="center" wrapText="1"/>
    </xf>
    <xf numFmtId="4" fontId="32" fillId="12" borderId="39" xfId="5" applyNumberFormat="1" applyFont="1" applyFill="1" applyBorder="1" applyAlignment="1">
      <alignment horizontal="center" vertical="center" wrapText="1"/>
    </xf>
    <xf numFmtId="3" fontId="32" fillId="12" borderId="30" xfId="5" applyNumberFormat="1" applyFont="1" applyFill="1" applyBorder="1" applyAlignment="1">
      <alignment horizontal="center" vertical="center" wrapText="1"/>
    </xf>
    <xf numFmtId="4" fontId="32" fillId="12" borderId="53" xfId="5" applyNumberFormat="1" applyFont="1" applyFill="1" applyBorder="1" applyAlignment="1">
      <alignment horizontal="center" vertical="center" wrapText="1"/>
    </xf>
    <xf numFmtId="4" fontId="32" fillId="12" borderId="30" xfId="5" applyNumberFormat="1" applyFont="1" applyFill="1" applyBorder="1" applyAlignment="1">
      <alignment horizontal="center" vertical="center" wrapText="1"/>
    </xf>
    <xf numFmtId="171" fontId="18" fillId="0" borderId="52" xfId="5" applyNumberFormat="1" applyBorder="1"/>
    <xf numFmtId="171" fontId="18" fillId="0" borderId="53" xfId="5" applyNumberFormat="1" applyBorder="1"/>
    <xf numFmtId="171" fontId="18" fillId="0" borderId="39" xfId="5" applyNumberFormat="1" applyBorder="1"/>
    <xf numFmtId="0" fontId="31" fillId="10" borderId="0" xfId="5" applyFont="1" applyFill="1" applyAlignment="1">
      <alignment horizontal="center" vertical="center" wrapText="1"/>
    </xf>
    <xf numFmtId="3" fontId="32" fillId="10" borderId="0" xfId="5" applyNumberFormat="1" applyFont="1" applyFill="1" applyAlignment="1">
      <alignment horizontal="center" vertical="center" wrapText="1"/>
    </xf>
    <xf numFmtId="4" fontId="32" fillId="10" borderId="0" xfId="5" applyNumberFormat="1" applyFont="1" applyFill="1" applyAlignment="1">
      <alignment horizontal="center" vertical="center" wrapText="1"/>
    </xf>
    <xf numFmtId="0" fontId="34" fillId="10" borderId="0" xfId="5" applyFont="1" applyFill="1" applyAlignment="1">
      <alignment vertical="center" wrapText="1"/>
    </xf>
    <xf numFmtId="3" fontId="18" fillId="10" borderId="0" xfId="5" applyNumberFormat="1" applyFill="1"/>
    <xf numFmtId="171" fontId="18" fillId="10" borderId="0" xfId="5" applyNumberFormat="1" applyFill="1"/>
    <xf numFmtId="0" fontId="31" fillId="10" borderId="0" xfId="5" applyFont="1" applyFill="1" applyAlignment="1">
      <alignment vertical="center" wrapText="1"/>
    </xf>
    <xf numFmtId="170" fontId="12" fillId="3" borderId="24" xfId="5" applyNumberFormat="1" applyFont="1" applyFill="1" applyBorder="1" applyAlignment="1">
      <alignment horizontal="center" vertical="center"/>
    </xf>
    <xf numFmtId="3" fontId="29" fillId="2" borderId="36" xfId="5" applyNumberFormat="1" applyFont="1" applyFill="1" applyBorder="1"/>
    <xf numFmtId="0" fontId="20" fillId="3" borderId="40" xfId="5" applyFont="1" applyFill="1" applyBorder="1"/>
    <xf numFmtId="3" fontId="29" fillId="2" borderId="52" xfId="5" applyNumberFormat="1" applyFont="1" applyFill="1" applyBorder="1"/>
    <xf numFmtId="170" fontId="18" fillId="0" borderId="36" xfId="5" applyNumberFormat="1" applyBorder="1"/>
    <xf numFmtId="170" fontId="18" fillId="0" borderId="0" xfId="5" applyNumberFormat="1"/>
    <xf numFmtId="170" fontId="18" fillId="0" borderId="46" xfId="5" applyNumberFormat="1" applyBorder="1"/>
    <xf numFmtId="17" fontId="20" fillId="3" borderId="24" xfId="5" applyNumberFormat="1" applyFont="1" applyFill="1" applyBorder="1" applyAlignment="1">
      <alignment horizontal="center"/>
    </xf>
    <xf numFmtId="2" fontId="18" fillId="0" borderId="38" xfId="5" applyNumberFormat="1" applyBorder="1" applyAlignment="1">
      <alignment horizontal="center"/>
    </xf>
    <xf numFmtId="170" fontId="18" fillId="0" borderId="52" xfId="5" applyNumberFormat="1" applyBorder="1"/>
    <xf numFmtId="170" fontId="18" fillId="0" borderId="39" xfId="5" applyNumberFormat="1" applyBorder="1"/>
    <xf numFmtId="170" fontId="18" fillId="0" borderId="53" xfId="5" applyNumberFormat="1" applyBorder="1"/>
    <xf numFmtId="170" fontId="18" fillId="0" borderId="5" xfId="5" applyNumberFormat="1" applyBorder="1" applyAlignment="1">
      <alignment horizontal="center"/>
    </xf>
    <xf numFmtId="170" fontId="18" fillId="0" borderId="38" xfId="5" applyNumberFormat="1" applyBorder="1" applyAlignment="1">
      <alignment horizontal="center"/>
    </xf>
    <xf numFmtId="2" fontId="18" fillId="0" borderId="30" xfId="5" applyNumberFormat="1" applyBorder="1" applyAlignment="1">
      <alignment horizontal="center"/>
    </xf>
    <xf numFmtId="170" fontId="18" fillId="0" borderId="30" xfId="5" applyNumberFormat="1" applyBorder="1" applyAlignment="1">
      <alignment horizontal="center"/>
    </xf>
    <xf numFmtId="2" fontId="18" fillId="10" borderId="0" xfId="5" applyNumberFormat="1" applyFill="1"/>
    <xf numFmtId="3" fontId="29" fillId="2" borderId="36" xfId="5" applyNumberFormat="1" applyFont="1" applyFill="1" applyBorder="1" applyProtection="1">
      <protection locked="0"/>
    </xf>
    <xf numFmtId="0" fontId="18" fillId="0" borderId="5" xfId="5" applyBorder="1" applyAlignment="1">
      <alignment horizontal="center"/>
    </xf>
    <xf numFmtId="3" fontId="18" fillId="0" borderId="38" xfId="5" applyNumberFormat="1" applyBorder="1" applyAlignment="1">
      <alignment horizontal="center"/>
    </xf>
    <xf numFmtId="0" fontId="20" fillId="10" borderId="0" xfId="5" applyFont="1" applyFill="1" applyAlignment="1">
      <alignment horizontal="center"/>
    </xf>
    <xf numFmtId="17" fontId="20" fillId="10" borderId="0" xfId="5" applyNumberFormat="1" applyFont="1" applyFill="1" applyAlignment="1">
      <alignment horizontal="center"/>
    </xf>
    <xf numFmtId="3" fontId="18" fillId="0" borderId="30" xfId="5" applyNumberFormat="1" applyBorder="1" applyAlignment="1">
      <alignment horizontal="center"/>
    </xf>
    <xf numFmtId="3" fontId="29" fillId="2" borderId="52" xfId="5" applyNumberFormat="1" applyFont="1" applyFill="1" applyBorder="1" applyProtection="1">
      <protection locked="0"/>
    </xf>
    <xf numFmtId="1" fontId="18" fillId="10" borderId="0" xfId="5" applyNumberFormat="1" applyFill="1" applyAlignment="1">
      <alignment horizontal="center"/>
    </xf>
    <xf numFmtId="171" fontId="18" fillId="10" borderId="0" xfId="5" applyNumberFormat="1" applyFill="1" applyAlignment="1">
      <alignment horizontal="center"/>
    </xf>
    <xf numFmtId="0" fontId="18" fillId="0" borderId="0" xfId="5"/>
    <xf numFmtId="4" fontId="27" fillId="2" borderId="36" xfId="5" applyNumberFormat="1" applyFont="1" applyFill="1" applyBorder="1" applyAlignment="1" applyProtection="1">
      <alignment horizontal="right" vertical="center" wrapText="1"/>
      <protection locked="0"/>
    </xf>
    <xf numFmtId="0" fontId="26" fillId="0" borderId="0" xfId="5" applyFont="1" applyAlignment="1">
      <alignment horizontal="left"/>
    </xf>
    <xf numFmtId="4" fontId="27" fillId="2" borderId="52" xfId="5" applyNumberFormat="1" applyFont="1" applyFill="1" applyBorder="1" applyAlignment="1" applyProtection="1">
      <alignment horizontal="right" vertical="center" wrapText="1"/>
      <protection locked="0"/>
    </xf>
    <xf numFmtId="0" fontId="26" fillId="0" borderId="39" xfId="5" applyFont="1" applyBorder="1" applyAlignment="1">
      <alignment horizontal="left"/>
    </xf>
    <xf numFmtId="0" fontId="30" fillId="10" borderId="0" xfId="5" applyFont="1" applyFill="1" applyAlignment="1">
      <alignment horizontal="center" vertical="center" wrapText="1"/>
    </xf>
    <xf numFmtId="170" fontId="18" fillId="10" borderId="0" xfId="5" applyNumberFormat="1" applyFill="1"/>
    <xf numFmtId="10" fontId="5" fillId="0" borderId="0" xfId="3" applyNumberFormat="1" applyFont="1" applyBorder="1"/>
    <xf numFmtId="0" fontId="4" fillId="0" borderId="0" xfId="0" applyFont="1" applyAlignment="1">
      <alignment vertical="center"/>
    </xf>
    <xf numFmtId="0" fontId="4" fillId="0" borderId="0" xfId="0" applyFont="1"/>
    <xf numFmtId="164" fontId="5" fillId="22" borderId="12" xfId="0" applyNumberFormat="1" applyFont="1" applyFill="1" applyBorder="1"/>
    <xf numFmtId="164" fontId="9" fillId="22" borderId="12" xfId="0" applyNumberFormat="1" applyFont="1" applyFill="1" applyBorder="1"/>
    <xf numFmtId="0" fontId="4" fillId="0" borderId="1" xfId="0" applyFont="1" applyBorder="1" applyAlignment="1">
      <alignment horizontal="center"/>
    </xf>
    <xf numFmtId="0" fontId="9" fillId="0" borderId="1" xfId="0" applyFont="1" applyBorder="1" applyAlignment="1">
      <alignment horizontal="center"/>
    </xf>
    <xf numFmtId="0" fontId="36" fillId="0" borderId="0" xfId="0" applyFont="1" applyAlignment="1">
      <alignment vertical="center"/>
    </xf>
    <xf numFmtId="0" fontId="35" fillId="0" borderId="0" xfId="0" applyFont="1" applyAlignment="1">
      <alignment vertical="center"/>
    </xf>
    <xf numFmtId="0" fontId="37" fillId="0" borderId="0" xfId="6"/>
    <xf numFmtId="10" fontId="3" fillId="0" borderId="0" xfId="3" applyNumberFormat="1" applyFont="1"/>
    <xf numFmtId="0" fontId="35" fillId="2" borderId="0" xfId="0" applyFont="1" applyFill="1" applyAlignment="1">
      <alignment vertical="center"/>
    </xf>
    <xf numFmtId="0" fontId="0" fillId="2" borderId="0" xfId="0" applyFill="1"/>
    <xf numFmtId="10" fontId="5" fillId="0" borderId="0" xfId="3" applyNumberFormat="1" applyFont="1"/>
    <xf numFmtId="0" fontId="40" fillId="0" borderId="0" xfId="0" applyFont="1" applyAlignment="1">
      <alignment horizontal="center"/>
    </xf>
    <xf numFmtId="0" fontId="41" fillId="23" borderId="7" xfId="0" applyFont="1" applyFill="1" applyBorder="1" applyAlignment="1">
      <alignment horizontal="center" vertical="center" wrapText="1"/>
    </xf>
    <xf numFmtId="0" fontId="41" fillId="23" borderId="10" xfId="0" applyFont="1" applyFill="1" applyBorder="1" applyAlignment="1">
      <alignment horizontal="center" vertical="center" wrapText="1"/>
    </xf>
    <xf numFmtId="0" fontId="41" fillId="23" borderId="27" xfId="0" applyFont="1" applyFill="1" applyBorder="1" applyAlignment="1">
      <alignment horizontal="center" vertical="center" wrapText="1"/>
    </xf>
    <xf numFmtId="0" fontId="41" fillId="12" borderId="54" xfId="0" applyFont="1" applyFill="1" applyBorder="1" applyAlignment="1">
      <alignment horizontal="center" vertical="center" wrapText="1"/>
    </xf>
    <xf numFmtId="3" fontId="41" fillId="24" borderId="2" xfId="0" applyNumberFormat="1" applyFont="1" applyFill="1" applyBorder="1" applyAlignment="1">
      <alignment horizontal="center" vertical="center" wrapText="1"/>
    </xf>
    <xf numFmtId="3" fontId="41" fillId="24" borderId="1" xfId="0" applyNumberFormat="1" applyFont="1" applyFill="1" applyBorder="1" applyAlignment="1">
      <alignment horizontal="center" vertical="center" wrapText="1"/>
    </xf>
    <xf numFmtId="3" fontId="0" fillId="0" borderId="0" xfId="0" applyNumberFormat="1"/>
    <xf numFmtId="0" fontId="0" fillId="0" borderId="0" xfId="0" applyAlignment="1">
      <alignment wrapText="1"/>
    </xf>
    <xf numFmtId="0" fontId="0" fillId="0" borderId="0" xfId="0" applyAlignment="1">
      <alignment horizontal="center" wrapText="1"/>
    </xf>
    <xf numFmtId="164" fontId="5" fillId="22" borderId="20" xfId="0" applyNumberFormat="1" applyFont="1" applyFill="1" applyBorder="1"/>
    <xf numFmtId="0" fontId="2" fillId="0" borderId="1" xfId="0" applyFont="1" applyBorder="1"/>
    <xf numFmtId="0" fontId="42" fillId="0" borderId="0" xfId="0" applyFont="1"/>
    <xf numFmtId="0" fontId="1" fillId="0" borderId="0" xfId="0" applyFont="1" applyAlignment="1">
      <alignment wrapText="1"/>
    </xf>
    <xf numFmtId="0" fontId="11" fillId="0" borderId="0" xfId="0" applyFont="1" applyAlignment="1">
      <alignment wrapText="1"/>
    </xf>
    <xf numFmtId="0" fontId="18" fillId="0" borderId="5" xfId="0" applyFont="1" applyBorder="1" applyAlignment="1">
      <alignment horizontal="center" wrapText="1"/>
    </xf>
    <xf numFmtId="0" fontId="18" fillId="0" borderId="38" xfId="0" applyFont="1" applyBorder="1" applyAlignment="1">
      <alignment horizontal="center" wrapText="1"/>
    </xf>
    <xf numFmtId="0" fontId="18" fillId="0" borderId="30" xfId="0" applyFont="1" applyBorder="1" applyAlignment="1">
      <alignment horizontal="center" wrapText="1"/>
    </xf>
    <xf numFmtId="0" fontId="18" fillId="0" borderId="1" xfId="0" applyFont="1" applyBorder="1" applyAlignment="1">
      <alignment horizontal="center" vertical="center" wrapText="1"/>
    </xf>
    <xf numFmtId="0" fontId="19" fillId="0" borderId="0" xfId="0" applyFont="1" applyBorder="1" applyAlignment="1">
      <alignment wrapText="1"/>
    </xf>
    <xf numFmtId="0" fontId="0" fillId="0" borderId="0" xfId="0" applyBorder="1" applyAlignment="1">
      <alignment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38" fillId="0" borderId="0" xfId="0" applyFont="1" applyAlignment="1">
      <alignment horizontal="left" wrapText="1"/>
    </xf>
    <xf numFmtId="0" fontId="39" fillId="0" borderId="0" xfId="0" applyFont="1" applyAlignment="1">
      <alignment horizontal="center" wrapText="1"/>
    </xf>
    <xf numFmtId="0" fontId="20" fillId="11" borderId="45" xfId="5" applyFont="1" applyFill="1" applyBorder="1" applyAlignment="1">
      <alignment horizontal="center"/>
    </xf>
    <xf numFmtId="0" fontId="20" fillId="11" borderId="10" xfId="5" applyFont="1" applyFill="1" applyBorder="1" applyAlignment="1">
      <alignment horizontal="center"/>
    </xf>
    <xf numFmtId="0" fontId="20" fillId="3" borderId="8" xfId="5" applyFont="1" applyFill="1" applyBorder="1" applyAlignment="1">
      <alignment horizontal="center"/>
    </xf>
    <xf numFmtId="0" fontId="20" fillId="3" borderId="44" xfId="5" applyFont="1" applyFill="1" applyBorder="1" applyAlignment="1">
      <alignment horizontal="center"/>
    </xf>
    <xf numFmtId="0" fontId="20" fillId="3" borderId="45" xfId="5" applyFont="1" applyFill="1" applyBorder="1" applyAlignment="1">
      <alignment horizontal="center"/>
    </xf>
    <xf numFmtId="0" fontId="20" fillId="5" borderId="45" xfId="5" applyFont="1" applyFill="1" applyBorder="1" applyAlignment="1">
      <alignment horizontal="center"/>
    </xf>
    <xf numFmtId="0" fontId="20" fillId="5" borderId="44" xfId="5" applyFont="1" applyFill="1" applyBorder="1" applyAlignment="1">
      <alignment horizontal="center"/>
    </xf>
    <xf numFmtId="0" fontId="20" fillId="11" borderId="44" xfId="5" applyFont="1" applyFill="1" applyBorder="1" applyAlignment="1">
      <alignment horizontal="center"/>
    </xf>
    <xf numFmtId="0" fontId="20" fillId="3" borderId="25" xfId="5" applyFont="1" applyFill="1" applyBorder="1" applyAlignment="1">
      <alignment horizontal="center"/>
    </xf>
    <xf numFmtId="0" fontId="20" fillId="3" borderId="27" xfId="5" applyFont="1" applyFill="1" applyBorder="1" applyAlignment="1">
      <alignment horizontal="center"/>
    </xf>
    <xf numFmtId="0" fontId="20" fillId="10" borderId="0" xfId="5" applyFont="1" applyFill="1" applyAlignment="1">
      <alignment horizontal="center"/>
    </xf>
    <xf numFmtId="0" fontId="20" fillId="3" borderId="9" xfId="5" applyFont="1" applyFill="1" applyBorder="1" applyAlignment="1">
      <alignment horizontal="center"/>
    </xf>
    <xf numFmtId="0" fontId="31" fillId="14" borderId="38" xfId="5" applyFont="1" applyFill="1" applyBorder="1" applyAlignment="1">
      <alignment horizontal="center" vertical="center" wrapText="1"/>
    </xf>
    <xf numFmtId="0" fontId="20" fillId="9" borderId="0" xfId="5" applyFont="1" applyFill="1" applyAlignment="1">
      <alignment horizontal="center" vertical="center" textRotation="180"/>
    </xf>
    <xf numFmtId="0" fontId="31" fillId="13" borderId="38" xfId="5" applyFont="1" applyFill="1" applyBorder="1" applyAlignment="1">
      <alignment horizontal="center" vertical="center" wrapText="1"/>
    </xf>
    <xf numFmtId="0" fontId="20" fillId="20" borderId="0" xfId="5" applyFont="1" applyFill="1" applyAlignment="1">
      <alignment horizontal="center" vertical="center" textRotation="180"/>
    </xf>
    <xf numFmtId="0" fontId="20" fillId="2" borderId="0" xfId="5" applyFont="1" applyFill="1" applyAlignment="1">
      <alignment horizontal="center" vertical="center" textRotation="180"/>
    </xf>
    <xf numFmtId="0" fontId="31" fillId="13" borderId="30" xfId="5" applyFont="1" applyFill="1" applyBorder="1" applyAlignment="1">
      <alignment horizontal="center" vertical="center" wrapText="1"/>
    </xf>
    <xf numFmtId="0" fontId="31" fillId="13" borderId="47" xfId="5" applyFont="1" applyFill="1" applyBorder="1" applyAlignment="1">
      <alignment horizontal="center" vertical="center" wrapText="1"/>
    </xf>
    <xf numFmtId="0" fontId="20" fillId="15" borderId="36" xfId="5" applyFont="1" applyFill="1" applyBorder="1" applyAlignment="1">
      <alignment horizontal="center" vertical="center" textRotation="180"/>
    </xf>
    <xf numFmtId="0" fontId="20" fillId="16" borderId="0" xfId="5" applyFont="1" applyFill="1" applyAlignment="1">
      <alignment horizontal="center" vertical="center" textRotation="180"/>
    </xf>
    <xf numFmtId="0" fontId="20" fillId="11" borderId="0" xfId="5" applyFont="1" applyFill="1" applyAlignment="1">
      <alignment horizontal="center" vertical="center" textRotation="180"/>
    </xf>
    <xf numFmtId="0" fontId="20" fillId="18" borderId="0" xfId="5" applyFont="1" applyFill="1" applyAlignment="1">
      <alignment horizontal="center" vertical="center" textRotation="180"/>
    </xf>
    <xf numFmtId="0" fontId="20" fillId="19" borderId="0" xfId="5" applyFont="1" applyFill="1" applyAlignment="1">
      <alignment horizontal="center" vertical="center" textRotation="180"/>
    </xf>
    <xf numFmtId="0" fontId="20" fillId="3" borderId="2" xfId="5" applyFont="1" applyFill="1" applyBorder="1" applyAlignment="1">
      <alignment horizontal="center"/>
    </xf>
    <xf numFmtId="0" fontId="20" fillId="3" borderId="6" xfId="5" applyFont="1" applyFill="1" applyBorder="1" applyAlignment="1">
      <alignment horizontal="center"/>
    </xf>
    <xf numFmtId="0" fontId="20" fillId="3" borderId="3" xfId="5" applyFont="1" applyFill="1" applyBorder="1" applyAlignment="1">
      <alignment horizontal="center"/>
    </xf>
    <xf numFmtId="0" fontId="41" fillId="2" borderId="10" xfId="0" applyFont="1" applyFill="1" applyBorder="1" applyAlignment="1">
      <alignment horizontal="center" vertical="center" wrapText="1"/>
    </xf>
    <xf numFmtId="0" fontId="41" fillId="2" borderId="28" xfId="0" applyFont="1" applyFill="1" applyBorder="1" applyAlignment="1">
      <alignment horizontal="center" vertical="center" wrapText="1"/>
    </xf>
    <xf numFmtId="0" fontId="41" fillId="2" borderId="43" xfId="0" applyFont="1" applyFill="1" applyBorder="1" applyAlignment="1">
      <alignment horizontal="center" vertical="center" wrapText="1"/>
    </xf>
    <xf numFmtId="0" fontId="41" fillId="25" borderId="10" xfId="0" applyFont="1" applyFill="1" applyBorder="1" applyAlignment="1">
      <alignment horizontal="center" vertical="center" wrapText="1"/>
    </xf>
    <xf numFmtId="0" fontId="41" fillId="25" borderId="28" xfId="0" applyFont="1" applyFill="1" applyBorder="1" applyAlignment="1">
      <alignment horizontal="center" vertical="center" wrapText="1"/>
    </xf>
    <xf numFmtId="0" fontId="41" fillId="25" borderId="43" xfId="0" applyFont="1" applyFill="1" applyBorder="1" applyAlignment="1">
      <alignment horizontal="center" vertical="center" wrapText="1"/>
    </xf>
    <xf numFmtId="0" fontId="0" fillId="0" borderId="0" xfId="0" applyAlignment="1">
      <alignment horizontal="center" wrapText="1"/>
    </xf>
    <xf numFmtId="0" fontId="40" fillId="0" borderId="0" xfId="0" applyFont="1" applyAlignment="1">
      <alignment horizontal="center"/>
    </xf>
    <xf numFmtId="165" fontId="6" fillId="0" borderId="25" xfId="0" applyNumberFormat="1" applyFont="1" applyBorder="1" applyAlignment="1">
      <alignment horizontal="center"/>
    </xf>
    <xf numFmtId="165" fontId="6" fillId="0" borderId="26" xfId="0" applyNumberFormat="1" applyFont="1" applyBorder="1" applyAlignment="1">
      <alignment horizontal="center"/>
    </xf>
    <xf numFmtId="165" fontId="6" fillId="0" borderId="27" xfId="0" applyNumberFormat="1" applyFont="1" applyBorder="1" applyAlignment="1">
      <alignment horizontal="center"/>
    </xf>
    <xf numFmtId="0" fontId="5" fillId="0" borderId="2" xfId="0" applyFont="1" applyBorder="1" applyAlignment="1">
      <alignment wrapText="1"/>
    </xf>
    <xf numFmtId="0" fontId="5" fillId="0" borderId="6" xfId="0" applyFont="1" applyBorder="1" applyAlignment="1">
      <alignment wrapText="1"/>
    </xf>
    <xf numFmtId="0" fontId="5" fillId="0" borderId="3" xfId="0" applyFont="1" applyBorder="1" applyAlignment="1">
      <alignment wrapText="1"/>
    </xf>
    <xf numFmtId="0" fontId="6" fillId="0" borderId="22"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6" fillId="0" borderId="31" xfId="0" applyFont="1" applyBorder="1" applyAlignment="1">
      <alignment horizontal="center"/>
    </xf>
    <xf numFmtId="0" fontId="6" fillId="0" borderId="6" xfId="0" applyFont="1" applyBorder="1" applyAlignment="1">
      <alignment horizontal="center"/>
    </xf>
    <xf numFmtId="0" fontId="6" fillId="0" borderId="32" xfId="0" applyFont="1" applyBorder="1" applyAlignment="1">
      <alignment horizontal="center"/>
    </xf>
    <xf numFmtId="0" fontId="12" fillId="0" borderId="33"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6" fillId="0" borderId="31" xfId="0" applyFont="1" applyFill="1" applyBorder="1" applyAlignment="1">
      <alignment horizontal="center"/>
    </xf>
    <xf numFmtId="0" fontId="6" fillId="0" borderId="6" xfId="0" applyFont="1" applyFill="1" applyBorder="1" applyAlignment="1">
      <alignment horizontal="center"/>
    </xf>
    <xf numFmtId="0" fontId="6" fillId="0" borderId="32" xfId="0" applyFont="1" applyFill="1" applyBorder="1" applyAlignment="1">
      <alignment horizontal="center"/>
    </xf>
    <xf numFmtId="0" fontId="4" fillId="0" borderId="2" xfId="0" applyFont="1" applyBorder="1" applyAlignment="1">
      <alignment wrapText="1"/>
    </xf>
    <xf numFmtId="0" fontId="6" fillId="0" borderId="39" xfId="0" applyFont="1" applyBorder="1" applyAlignment="1"/>
    <xf numFmtId="0" fontId="5" fillId="0" borderId="1" xfId="0" applyFont="1" applyBorder="1" applyAlignment="1">
      <alignment wrapText="1"/>
    </xf>
    <xf numFmtId="0" fontId="0" fillId="0" borderId="1" xfId="0" applyBorder="1" applyAlignment="1">
      <alignment wrapText="1"/>
    </xf>
    <xf numFmtId="0" fontId="0" fillId="0" borderId="6" xfId="0" applyBorder="1" applyAlignment="1">
      <alignment wrapText="1"/>
    </xf>
    <xf numFmtId="0" fontId="0" fillId="0" borderId="3" xfId="0" applyBorder="1" applyAlignment="1">
      <alignment wrapText="1"/>
    </xf>
    <xf numFmtId="0" fontId="6" fillId="0" borderId="0" xfId="0" applyFont="1" applyBorder="1" applyAlignment="1"/>
    <xf numFmtId="0" fontId="0" fillId="0" borderId="0" xfId="0" applyAlignment="1"/>
    <xf numFmtId="0" fontId="0" fillId="0" borderId="1" xfId="0" applyFont="1" applyBorder="1" applyAlignment="1">
      <alignment wrapText="1"/>
    </xf>
    <xf numFmtId="0" fontId="0" fillId="0" borderId="6" xfId="0" applyFont="1" applyBorder="1" applyAlignment="1">
      <alignment wrapText="1"/>
    </xf>
    <xf numFmtId="0" fontId="0" fillId="0" borderId="3" xfId="0" applyFont="1" applyBorder="1" applyAlignment="1">
      <alignment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165" fontId="12" fillId="0" borderId="25" xfId="0" applyNumberFormat="1" applyFont="1" applyBorder="1" applyAlignment="1">
      <alignment horizontal="center"/>
    </xf>
    <xf numFmtId="165" fontId="12" fillId="0" borderId="26" xfId="0" applyNumberFormat="1" applyFont="1" applyBorder="1" applyAlignment="1">
      <alignment horizontal="center"/>
    </xf>
    <xf numFmtId="165" fontId="12" fillId="0" borderId="27" xfId="0" applyNumberFormat="1" applyFont="1" applyBorder="1" applyAlignment="1">
      <alignment horizontal="center"/>
    </xf>
    <xf numFmtId="0" fontId="0" fillId="0" borderId="6"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7" fillId="0" borderId="6" xfId="0" applyFont="1" applyBorder="1" applyAlignment="1">
      <alignment horizontal="center"/>
    </xf>
    <xf numFmtId="0" fontId="7" fillId="0" borderId="32" xfId="0" applyFont="1" applyBorder="1" applyAlignment="1">
      <alignment horizontal="center"/>
    </xf>
    <xf numFmtId="164" fontId="15" fillId="0" borderId="1" xfId="0" applyNumberFormat="1" applyFont="1" applyBorder="1" applyAlignment="1">
      <alignment wrapText="1"/>
    </xf>
    <xf numFmtId="0" fontId="15" fillId="0" borderId="1" xfId="0" applyFont="1" applyBorder="1" applyAlignment="1">
      <alignment wrapText="1"/>
    </xf>
    <xf numFmtId="0" fontId="15" fillId="0" borderId="6" xfId="0" applyFont="1" applyBorder="1" applyAlignment="1">
      <alignment wrapText="1"/>
    </xf>
    <xf numFmtId="0" fontId="15" fillId="0" borderId="3" xfId="0" applyFont="1" applyBorder="1" applyAlignment="1">
      <alignment wrapText="1"/>
    </xf>
    <xf numFmtId="0" fontId="16" fillId="0" borderId="6" xfId="0" applyFont="1" applyBorder="1" applyAlignment="1">
      <alignment wrapText="1"/>
    </xf>
    <xf numFmtId="0" fontId="16" fillId="0" borderId="3" xfId="0" applyFont="1" applyBorder="1" applyAlignment="1">
      <alignment wrapText="1"/>
    </xf>
    <xf numFmtId="10" fontId="18" fillId="10" borderId="0" xfId="5" applyNumberFormat="1" applyFill="1"/>
    <xf numFmtId="175" fontId="18" fillId="10" borderId="0" xfId="2" applyNumberFormat="1" applyFont="1" applyFill="1"/>
    <xf numFmtId="175" fontId="18" fillId="10" borderId="0" xfId="2" applyNumberFormat="1" applyFont="1" applyFill="1" applyAlignment="1">
      <alignment horizontal="center"/>
    </xf>
  </cellXfs>
  <cellStyles count="7">
    <cellStyle name="Comma" xfId="2" builtinId="3"/>
    <cellStyle name="Hyperlink" xfId="6" builtinId="8"/>
    <cellStyle name="Normal" xfId="0" builtinId="0"/>
    <cellStyle name="Normal 2" xfId="5" xr:uid="{C8E547B2-525A-4018-8DBD-290E8235A371}"/>
    <cellStyle name="Normal 6" xfId="4" xr:uid="{5EE56522-CF69-49F5-BDBE-442AACB5E3D7}"/>
    <cellStyle name="Percent" xfId="3" builtinId="5"/>
    <cellStyle name="Table heading"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10</xdr:col>
      <xdr:colOff>457200</xdr:colOff>
      <xdr:row>38</xdr:row>
      <xdr:rowOff>57150</xdr:rowOff>
    </xdr:to>
    <xdr:pic>
      <xdr:nvPicPr>
        <xdr:cNvPr id="2" name="Picture 1">
          <a:extLst>
            <a:ext uri="{FF2B5EF4-FFF2-40B4-BE49-F238E27FC236}">
              <a16:creationId xmlns:a16="http://schemas.microsoft.com/office/drawing/2014/main" id="{9543A48E-022C-41CA-B27D-0C0F288C4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68300"/>
          <a:ext cx="4724400" cy="668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304801</xdr:colOff>
      <xdr:row>1</xdr:row>
      <xdr:rowOff>0</xdr:rowOff>
    </xdr:from>
    <xdr:to>
      <xdr:col>5</xdr:col>
      <xdr:colOff>1</xdr:colOff>
      <xdr:row>3</xdr:row>
      <xdr:rowOff>0</xdr:rowOff>
    </xdr:to>
    <xdr:sp macro="[2]!GoToMenu" textlink="">
      <xdr:nvSpPr>
        <xdr:cNvPr id="2" name="TextBox 1">
          <a:extLst>
            <a:ext uri="{FF2B5EF4-FFF2-40B4-BE49-F238E27FC236}">
              <a16:creationId xmlns:a16="http://schemas.microsoft.com/office/drawing/2014/main" id="{03A411C3-F209-4C3B-83A8-29AD9E427CE6}"/>
            </a:ext>
          </a:extLst>
        </xdr:cNvPr>
        <xdr:cNvSpPr txBox="1"/>
      </xdr:nvSpPr>
      <xdr:spPr>
        <a:xfrm>
          <a:off x="2203451" y="165100"/>
          <a:ext cx="1200150" cy="330200"/>
        </a:xfrm>
        <a:prstGeom prst="rect">
          <a:avLst/>
        </a:prstGeom>
        <a:solidFill>
          <a:srgbClr val="CCFF99">
            <a:alpha val="50000"/>
          </a:srgb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latin typeface="Arial" panose="020B0604020202020204" pitchFamily="34" charset="0"/>
              <a:cs typeface="Arial" panose="020B0604020202020204" pitchFamily="34" charset="0"/>
            </a:rPr>
            <a:t>Menu</a:t>
          </a:r>
        </a:p>
      </xdr:txBody>
    </xdr:sp>
    <xdr:clientData/>
  </xdr:twoCellAnchor>
  <xdr:twoCellAnchor>
    <xdr:from>
      <xdr:col>6</xdr:col>
      <xdr:colOff>1</xdr:colOff>
      <xdr:row>1</xdr:row>
      <xdr:rowOff>1</xdr:rowOff>
    </xdr:from>
    <xdr:to>
      <xdr:col>8</xdr:col>
      <xdr:colOff>0</xdr:colOff>
      <xdr:row>3</xdr:row>
      <xdr:rowOff>1</xdr:rowOff>
    </xdr:to>
    <xdr:sp macro="[2]!GoToTeachers" textlink="">
      <xdr:nvSpPr>
        <xdr:cNvPr id="3" name="TextBox 2">
          <a:extLst>
            <a:ext uri="{FF2B5EF4-FFF2-40B4-BE49-F238E27FC236}">
              <a16:creationId xmlns:a16="http://schemas.microsoft.com/office/drawing/2014/main" id="{5A2119CD-8AD7-4FCC-B818-6ACC9667F404}"/>
            </a:ext>
          </a:extLst>
        </xdr:cNvPr>
        <xdr:cNvSpPr txBox="1"/>
      </xdr:nvSpPr>
      <xdr:spPr>
        <a:xfrm>
          <a:off x="4146551" y="165101"/>
          <a:ext cx="1409699" cy="33020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Teachers</a:t>
          </a:r>
        </a:p>
      </xdr:txBody>
    </xdr:sp>
    <xdr:clientData/>
  </xdr:twoCellAnchor>
  <xdr:twoCellAnchor>
    <xdr:from>
      <xdr:col>6</xdr:col>
      <xdr:colOff>1</xdr:colOff>
      <xdr:row>4</xdr:row>
      <xdr:rowOff>0</xdr:rowOff>
    </xdr:from>
    <xdr:to>
      <xdr:col>8</xdr:col>
      <xdr:colOff>1</xdr:colOff>
      <xdr:row>6</xdr:row>
      <xdr:rowOff>0</xdr:rowOff>
    </xdr:to>
    <xdr:sp macro="[2]!GoToEducationSupportStaff" textlink="">
      <xdr:nvSpPr>
        <xdr:cNvPr id="4" name="TextBox 3">
          <a:extLst>
            <a:ext uri="{FF2B5EF4-FFF2-40B4-BE49-F238E27FC236}">
              <a16:creationId xmlns:a16="http://schemas.microsoft.com/office/drawing/2014/main" id="{368ED8C7-F0F9-47C0-8B51-80ED5AFBE31B}"/>
            </a:ext>
          </a:extLst>
        </xdr:cNvPr>
        <xdr:cNvSpPr txBox="1"/>
      </xdr:nvSpPr>
      <xdr:spPr>
        <a:xfrm>
          <a:off x="4146551" y="660400"/>
          <a:ext cx="1409700" cy="32385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Ed Support Staff</a:t>
          </a:r>
        </a:p>
      </xdr:txBody>
    </xdr:sp>
    <xdr:clientData/>
  </xdr:twoCellAnchor>
  <xdr:twoCellAnchor>
    <xdr:from>
      <xdr:col>9</xdr:col>
      <xdr:colOff>1</xdr:colOff>
      <xdr:row>1</xdr:row>
      <xdr:rowOff>0</xdr:rowOff>
    </xdr:from>
    <xdr:to>
      <xdr:col>11</xdr:col>
      <xdr:colOff>1</xdr:colOff>
      <xdr:row>3</xdr:row>
      <xdr:rowOff>0</xdr:rowOff>
    </xdr:to>
    <xdr:sp macro="[2]!GoToPremisesStaff" textlink="">
      <xdr:nvSpPr>
        <xdr:cNvPr id="5" name="TextBox 4">
          <a:extLst>
            <a:ext uri="{FF2B5EF4-FFF2-40B4-BE49-F238E27FC236}">
              <a16:creationId xmlns:a16="http://schemas.microsoft.com/office/drawing/2014/main" id="{F856641D-0868-41D9-A1BC-779C71289E1D}"/>
            </a:ext>
          </a:extLst>
        </xdr:cNvPr>
        <xdr:cNvSpPr txBox="1"/>
      </xdr:nvSpPr>
      <xdr:spPr>
        <a:xfrm>
          <a:off x="6261101" y="165100"/>
          <a:ext cx="1409700" cy="33020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Premises Staff</a:t>
          </a:r>
        </a:p>
      </xdr:txBody>
    </xdr:sp>
    <xdr:clientData/>
  </xdr:twoCellAnchor>
  <xdr:twoCellAnchor>
    <xdr:from>
      <xdr:col>9</xdr:col>
      <xdr:colOff>0</xdr:colOff>
      <xdr:row>4</xdr:row>
      <xdr:rowOff>0</xdr:rowOff>
    </xdr:from>
    <xdr:to>
      <xdr:col>11</xdr:col>
      <xdr:colOff>0</xdr:colOff>
      <xdr:row>6</xdr:row>
      <xdr:rowOff>0</xdr:rowOff>
    </xdr:to>
    <xdr:sp macro="[2]!GoToAdminClericalStaff" textlink="">
      <xdr:nvSpPr>
        <xdr:cNvPr id="6" name="TextBox 5">
          <a:extLst>
            <a:ext uri="{FF2B5EF4-FFF2-40B4-BE49-F238E27FC236}">
              <a16:creationId xmlns:a16="http://schemas.microsoft.com/office/drawing/2014/main" id="{5C8F1B23-634B-4464-9649-BF7811B3BE95}"/>
            </a:ext>
          </a:extLst>
        </xdr:cNvPr>
        <xdr:cNvSpPr txBox="1"/>
      </xdr:nvSpPr>
      <xdr:spPr>
        <a:xfrm>
          <a:off x="6261100" y="660400"/>
          <a:ext cx="1409700" cy="32385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Admin Staff</a:t>
          </a:r>
        </a:p>
      </xdr:txBody>
    </xdr:sp>
    <xdr:clientData/>
  </xdr:twoCellAnchor>
  <xdr:twoCellAnchor>
    <xdr:from>
      <xdr:col>12</xdr:col>
      <xdr:colOff>0</xdr:colOff>
      <xdr:row>0</xdr:row>
      <xdr:rowOff>161924</xdr:rowOff>
    </xdr:from>
    <xdr:to>
      <xdr:col>14</xdr:col>
      <xdr:colOff>0</xdr:colOff>
      <xdr:row>3</xdr:row>
      <xdr:rowOff>0</xdr:rowOff>
    </xdr:to>
    <xdr:sp macro="[2]!GoToCateringStaff" textlink="">
      <xdr:nvSpPr>
        <xdr:cNvPr id="7" name="TextBox 6">
          <a:extLst>
            <a:ext uri="{FF2B5EF4-FFF2-40B4-BE49-F238E27FC236}">
              <a16:creationId xmlns:a16="http://schemas.microsoft.com/office/drawing/2014/main" id="{51D290A0-FA8A-4F1A-ADC1-4EB9EDF4483A}"/>
            </a:ext>
          </a:extLst>
        </xdr:cNvPr>
        <xdr:cNvSpPr txBox="1"/>
      </xdr:nvSpPr>
      <xdr:spPr>
        <a:xfrm>
          <a:off x="8375650" y="161924"/>
          <a:ext cx="1409700" cy="333376"/>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Catering Staff</a:t>
          </a:r>
        </a:p>
      </xdr:txBody>
    </xdr:sp>
    <xdr:clientData/>
  </xdr:twoCellAnchor>
  <xdr:twoCellAnchor>
    <xdr:from>
      <xdr:col>12</xdr:col>
      <xdr:colOff>1</xdr:colOff>
      <xdr:row>4</xdr:row>
      <xdr:rowOff>9526</xdr:rowOff>
    </xdr:from>
    <xdr:to>
      <xdr:col>14</xdr:col>
      <xdr:colOff>1</xdr:colOff>
      <xdr:row>6</xdr:row>
      <xdr:rowOff>0</xdr:rowOff>
    </xdr:to>
    <xdr:sp macro="[2]!GoToOtherStaff" textlink="">
      <xdr:nvSpPr>
        <xdr:cNvPr id="8" name="TextBox 7">
          <a:extLst>
            <a:ext uri="{FF2B5EF4-FFF2-40B4-BE49-F238E27FC236}">
              <a16:creationId xmlns:a16="http://schemas.microsoft.com/office/drawing/2014/main" id="{1CF42DE5-192A-47B2-87CB-F34EF581D4D4}"/>
            </a:ext>
          </a:extLst>
        </xdr:cNvPr>
        <xdr:cNvSpPr txBox="1"/>
      </xdr:nvSpPr>
      <xdr:spPr>
        <a:xfrm>
          <a:off x="8375651" y="669926"/>
          <a:ext cx="1409700" cy="314324"/>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000" b="1">
              <a:latin typeface="Arial" panose="020B0604020202020204" pitchFamily="34" charset="0"/>
              <a:cs typeface="Arial" panose="020B0604020202020204" pitchFamily="34" charset="0"/>
            </a:rPr>
            <a:t>Other Staff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YPD\Budgets\Budget%20Interviews\2014\Plans%20After%20Budget%20Interviews\ARBOURTHORNE%20COMMUNITY%20PRIMARY%20Financial%20Pl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cal_jb78771\INetCache\Content.Outlook\7041IR4W\Spending%20Plan%20-%20Non%20Bursar%20Schools%20-%202021.22%20(Ver%2004)%20-%20Working%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Ext Rev"/>
      <sheetName val="ExtRev"/>
      <sheetName val="PTT Calc"/>
      <sheetName val="FTE Calc"/>
      <sheetName val="Payroll Data"/>
      <sheetName val="Income"/>
      <sheetName val="Ledger Codes"/>
      <sheetName val="Blank"/>
      <sheetName val="ExSclReturn"/>
      <sheetName val="FR2"/>
      <sheetName val="Non Employee Costs"/>
      <sheetName val="Balances"/>
      <sheetName val="Inflation"/>
      <sheetName val="Data"/>
      <sheetName val="Funding"/>
      <sheetName val="School Information"/>
      <sheetName val="AWPU Rates"/>
      <sheetName val="Navigation"/>
      <sheetName val="Pupil Nos"/>
      <sheetName val="List"/>
      <sheetName val="Emp SIMS Input"/>
      <sheetName val="Teaching Staff"/>
      <sheetName val="Supply Teaching Staff"/>
      <sheetName val="Educ Support Staff"/>
      <sheetName val="Premises Staff"/>
      <sheetName val="Admin and Clerical Staff"/>
      <sheetName val="Catering Staff"/>
      <sheetName val="Other Staff"/>
      <sheetName val="Report 1"/>
      <sheetName val="Report 2"/>
      <sheetName val="Report 3"/>
      <sheetName val="Report 4"/>
      <sheetName val="Report 5"/>
      <sheetName val="Report 6"/>
      <sheetName val="Report 7"/>
      <sheetName val="Report 8"/>
      <sheetName val="Report 9"/>
      <sheetName val="Report 10"/>
      <sheetName val="Report 11"/>
      <sheetName val="Staffing Checksheet"/>
      <sheetName val="Community Focused Calc"/>
      <sheetName val="EMAG Calc"/>
      <sheetName val="AEN Expenditure Calc"/>
      <sheetName val="St Fund Calc"/>
      <sheetName val="CCATable"/>
      <sheetName val="Budget"/>
      <sheetName val="CCA Data"/>
      <sheetName val="Pay Scales &amp;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
          <cell r="H18">
            <v>0</v>
          </cell>
        </row>
      </sheetData>
      <sheetData sheetId="13">
        <row r="4">
          <cell r="K4">
            <v>4</v>
          </cell>
          <cell r="L4">
            <v>12266.45</v>
          </cell>
        </row>
        <row r="5">
          <cell r="K5">
            <v>5</v>
          </cell>
          <cell r="L5">
            <v>12435.12</v>
          </cell>
        </row>
        <row r="6">
          <cell r="K6">
            <v>6</v>
          </cell>
          <cell r="L6">
            <v>12613.89</v>
          </cell>
        </row>
        <row r="7">
          <cell r="K7">
            <v>7</v>
          </cell>
          <cell r="L7">
            <v>12914.87</v>
          </cell>
        </row>
        <row r="8">
          <cell r="K8">
            <v>8</v>
          </cell>
          <cell r="L8">
            <v>13320.89</v>
          </cell>
        </row>
        <row r="9">
          <cell r="K9">
            <v>9</v>
          </cell>
          <cell r="L9">
            <v>13724.89</v>
          </cell>
        </row>
        <row r="10">
          <cell r="K10">
            <v>10</v>
          </cell>
          <cell r="L10">
            <v>14012.74</v>
          </cell>
        </row>
        <row r="11">
          <cell r="K11">
            <v>11</v>
          </cell>
          <cell r="L11">
            <v>14880.33</v>
          </cell>
        </row>
        <row r="12">
          <cell r="K12">
            <v>12</v>
          </cell>
          <cell r="L12">
            <v>15189.39</v>
          </cell>
        </row>
        <row r="13">
          <cell r="K13">
            <v>13</v>
          </cell>
          <cell r="L13">
            <v>15598.44</v>
          </cell>
        </row>
        <row r="14">
          <cell r="K14">
            <v>14</v>
          </cell>
          <cell r="L14">
            <v>15882.25</v>
          </cell>
        </row>
        <row r="15">
          <cell r="K15">
            <v>15</v>
          </cell>
          <cell r="L15">
            <v>16214.54</v>
          </cell>
        </row>
        <row r="16">
          <cell r="K16">
            <v>16</v>
          </cell>
          <cell r="L16">
            <v>16604.400000000001</v>
          </cell>
        </row>
        <row r="17">
          <cell r="K17">
            <v>17</v>
          </cell>
          <cell r="L17">
            <v>16998.3</v>
          </cell>
        </row>
        <row r="18">
          <cell r="K18">
            <v>18</v>
          </cell>
          <cell r="L18">
            <v>17332.61</v>
          </cell>
        </row>
        <row r="19">
          <cell r="K19">
            <v>19</v>
          </cell>
          <cell r="L19">
            <v>17980.02</v>
          </cell>
        </row>
        <row r="20">
          <cell r="K20">
            <v>20</v>
          </cell>
          <cell r="L20">
            <v>18637.53</v>
          </cell>
        </row>
        <row r="21">
          <cell r="K21">
            <v>21</v>
          </cell>
          <cell r="L21">
            <v>19317.259999999998</v>
          </cell>
        </row>
        <row r="22">
          <cell r="K22">
            <v>22</v>
          </cell>
          <cell r="L22">
            <v>19817.21</v>
          </cell>
        </row>
        <row r="23">
          <cell r="K23">
            <v>23</v>
          </cell>
          <cell r="L23">
            <v>20399.98</v>
          </cell>
        </row>
        <row r="24">
          <cell r="K24">
            <v>24</v>
          </cell>
          <cell r="L24">
            <v>21066.58</v>
          </cell>
        </row>
        <row r="25">
          <cell r="K25">
            <v>25</v>
          </cell>
          <cell r="L25">
            <v>21734.19</v>
          </cell>
        </row>
        <row r="26">
          <cell r="B26" t="str">
            <v>A</v>
          </cell>
          <cell r="K26">
            <v>26</v>
          </cell>
          <cell r="L26">
            <v>22443.21</v>
          </cell>
        </row>
        <row r="27">
          <cell r="B27" t="str">
            <v>A/SD</v>
          </cell>
          <cell r="K27">
            <v>27</v>
          </cell>
          <cell r="L27">
            <v>23187.58</v>
          </cell>
        </row>
        <row r="28">
          <cell r="B28" t="str">
            <v>SD</v>
          </cell>
          <cell r="K28">
            <v>28</v>
          </cell>
          <cell r="L28">
            <v>23945.08</v>
          </cell>
        </row>
        <row r="29">
          <cell r="B29" t="str">
            <v>R</v>
          </cell>
          <cell r="K29">
            <v>29</v>
          </cell>
          <cell r="L29">
            <v>24892.46</v>
          </cell>
        </row>
        <row r="30">
          <cell r="K30">
            <v>30</v>
          </cell>
          <cell r="L30">
            <v>25726.720000000001</v>
          </cell>
        </row>
        <row r="31">
          <cell r="K31">
            <v>31</v>
          </cell>
          <cell r="L31">
            <v>26538.760000000002</v>
          </cell>
        </row>
        <row r="32">
          <cell r="K32">
            <v>32</v>
          </cell>
          <cell r="L32">
            <v>27322.52</v>
          </cell>
        </row>
        <row r="33">
          <cell r="K33">
            <v>33</v>
          </cell>
          <cell r="L33">
            <v>28127.49</v>
          </cell>
        </row>
        <row r="34">
          <cell r="K34">
            <v>34</v>
          </cell>
          <cell r="L34">
            <v>28922.36</v>
          </cell>
        </row>
        <row r="35">
          <cell r="K35">
            <v>35</v>
          </cell>
          <cell r="L35">
            <v>29528.36</v>
          </cell>
        </row>
        <row r="36">
          <cell r="K36">
            <v>36</v>
          </cell>
          <cell r="L36">
            <v>30311.11</v>
          </cell>
        </row>
        <row r="37">
          <cell r="K37">
            <v>37</v>
          </cell>
          <cell r="L37">
            <v>31159.510000000002</v>
          </cell>
        </row>
        <row r="38">
          <cell r="K38">
            <v>38</v>
          </cell>
          <cell r="L38">
            <v>32071.54</v>
          </cell>
        </row>
        <row r="39">
          <cell r="K39">
            <v>39</v>
          </cell>
          <cell r="L39">
            <v>33128</v>
          </cell>
        </row>
        <row r="40">
          <cell r="K40">
            <v>40</v>
          </cell>
          <cell r="L40">
            <v>33997.61</v>
          </cell>
        </row>
        <row r="41">
          <cell r="K41">
            <v>41</v>
          </cell>
          <cell r="L41">
            <v>34894.49</v>
          </cell>
        </row>
        <row r="42">
          <cell r="K42">
            <v>42</v>
          </cell>
          <cell r="L42">
            <v>35784.300000000003</v>
          </cell>
        </row>
        <row r="43">
          <cell r="K43">
            <v>43</v>
          </cell>
          <cell r="L43">
            <v>36676.129999999997</v>
          </cell>
        </row>
        <row r="44">
          <cell r="K44">
            <v>44</v>
          </cell>
          <cell r="L44">
            <v>37578.06</v>
          </cell>
        </row>
        <row r="45">
          <cell r="K45">
            <v>45</v>
          </cell>
          <cell r="L45">
            <v>38422.42</v>
          </cell>
        </row>
        <row r="46">
          <cell r="K46">
            <v>46</v>
          </cell>
          <cell r="L46">
            <v>39350.61</v>
          </cell>
        </row>
        <row r="47">
          <cell r="K47">
            <v>47</v>
          </cell>
          <cell r="L47">
            <v>40253.550000000003</v>
          </cell>
        </row>
        <row r="48">
          <cell r="K48">
            <v>48</v>
          </cell>
          <cell r="L48">
            <v>41148.410000000003</v>
          </cell>
        </row>
        <row r="49">
          <cell r="K49">
            <v>49</v>
          </cell>
          <cell r="L49">
            <v>42032.160000000003</v>
          </cell>
        </row>
        <row r="50">
          <cell r="K50">
            <v>50</v>
          </cell>
          <cell r="L50">
            <v>42916.92</v>
          </cell>
        </row>
        <row r="51">
          <cell r="K51">
            <v>51</v>
          </cell>
          <cell r="L51">
            <v>43796.63</v>
          </cell>
        </row>
        <row r="52">
          <cell r="K52">
            <v>52</v>
          </cell>
          <cell r="L52">
            <v>44679.37</v>
          </cell>
        </row>
        <row r="53">
          <cell r="K53">
            <v>53</v>
          </cell>
          <cell r="L53">
            <v>45564.13</v>
          </cell>
        </row>
        <row r="54">
          <cell r="K54">
            <v>54</v>
          </cell>
          <cell r="L54">
            <v>46445.86</v>
          </cell>
        </row>
        <row r="55">
          <cell r="K55">
            <v>55</v>
          </cell>
          <cell r="L55">
            <v>47329.61</v>
          </cell>
        </row>
        <row r="56">
          <cell r="K56">
            <v>56</v>
          </cell>
          <cell r="L56">
            <v>48212.35</v>
          </cell>
        </row>
        <row r="57">
          <cell r="K57">
            <v>57</v>
          </cell>
          <cell r="L57">
            <v>49091.05</v>
          </cell>
        </row>
      </sheetData>
      <sheetData sheetId="14"/>
      <sheetData sheetId="15"/>
      <sheetData sheetId="16"/>
      <sheetData sheetId="17"/>
      <sheetData sheetId="18"/>
      <sheetData sheetId="19"/>
      <sheetData sheetId="20"/>
      <sheetData sheetId="21">
        <row r="5">
          <cell r="AG5" t="str">
            <v>Grade</v>
          </cell>
          <cell r="AM5" t="str">
            <v>Comm Focused</v>
          </cell>
          <cell r="AQ5" t="str">
            <v>Annual Allowances</v>
          </cell>
          <cell r="AZ5" t="str">
            <v>Grade</v>
          </cell>
          <cell r="BF5" t="str">
            <v>Comm Focused</v>
          </cell>
          <cell r="BJ5" t="str">
            <v>Annual Allowances</v>
          </cell>
          <cell r="BS5" t="str">
            <v>Grade</v>
          </cell>
          <cell r="BY5" t="str">
            <v>Comm Focused</v>
          </cell>
          <cell r="EW5" t="str">
            <v>Annual Cost</v>
          </cell>
          <cell r="EY5" t="str">
            <v>Annual Cost</v>
          </cell>
          <cell r="FA5" t="str">
            <v>Annual Cost</v>
          </cell>
        </row>
        <row r="6">
          <cell r="AG6" t="str">
            <v>April</v>
          </cell>
          <cell r="AH6" t="str">
            <v>Sept</v>
          </cell>
          <cell r="AI6" t="str">
            <v>Scale Pt</v>
          </cell>
          <cell r="AJ6" t="str">
            <v>Scale Pt</v>
          </cell>
          <cell r="AK6" t="str">
            <v>FTE</v>
          </cell>
          <cell r="AL6" t="str">
            <v>CF %</v>
          </cell>
          <cell r="AM6" t="str">
            <v>Calc</v>
          </cell>
          <cell r="AN6" t="str">
            <v>Pension</v>
          </cell>
          <cell r="AO6" t="str">
            <v>NI%</v>
          </cell>
          <cell r="AQ6" t="str">
            <v>MA</v>
          </cell>
          <cell r="AR6" t="str">
            <v>TLR
April</v>
          </cell>
          <cell r="AT6" t="str">
            <v>TLR
Sept</v>
          </cell>
          <cell r="AV6" t="str">
            <v>SEN 
April</v>
          </cell>
          <cell r="AW6" t="str">
            <v>SEN
Sept</v>
          </cell>
          <cell r="AX6" t="str">
            <v>OTHER</v>
          </cell>
          <cell r="AZ6" t="str">
            <v>April</v>
          </cell>
          <cell r="BA6" t="str">
            <v>Sept</v>
          </cell>
          <cell r="BB6" t="str">
            <v>Scale Pt</v>
          </cell>
          <cell r="BC6" t="str">
            <v>Scale Pt</v>
          </cell>
          <cell r="BD6" t="str">
            <v>FTE</v>
          </cell>
          <cell r="BE6" t="str">
            <v>CF %</v>
          </cell>
          <cell r="BF6" t="str">
            <v>Calc</v>
          </cell>
          <cell r="BG6" t="str">
            <v>Pension</v>
          </cell>
          <cell r="BH6" t="str">
            <v>NI%</v>
          </cell>
          <cell r="BJ6" t="str">
            <v>MA</v>
          </cell>
          <cell r="BK6" t="str">
            <v>TLR
April</v>
          </cell>
          <cell r="BM6" t="str">
            <v>TLR
Sept</v>
          </cell>
          <cell r="BO6" t="str">
            <v>SEN 
April</v>
          </cell>
          <cell r="BP6" t="str">
            <v>SEN
Sept</v>
          </cell>
          <cell r="BQ6" t="str">
            <v>OTHER</v>
          </cell>
          <cell r="BS6" t="str">
            <v>April</v>
          </cell>
          <cell r="BT6" t="str">
            <v>Sept</v>
          </cell>
          <cell r="BU6" t="str">
            <v>Scale Pt</v>
          </cell>
          <cell r="BV6" t="str">
            <v>Scale Pt</v>
          </cell>
          <cell r="BW6" t="str">
            <v>FTE</v>
          </cell>
          <cell r="BX6" t="str">
            <v>CF %</v>
          </cell>
          <cell r="BY6" t="str">
            <v>Calc</v>
          </cell>
          <cell r="BZ6" t="str">
            <v>Pension</v>
          </cell>
          <cell r="CA6" t="str">
            <v>NI%</v>
          </cell>
          <cell r="CC6" t="str">
            <v>TLR
April</v>
          </cell>
          <cell r="CE6" t="str">
            <v>TLR
Sept</v>
          </cell>
          <cell r="CG6" t="str">
            <v>SEN 
April</v>
          </cell>
          <cell r="CH6" t="str">
            <v>SEN
Sept</v>
          </cell>
          <cell r="CI6" t="str">
            <v>OTHER</v>
          </cell>
        </row>
        <row r="7">
          <cell r="AG7">
            <v>41730</v>
          </cell>
          <cell r="AH7">
            <v>41883</v>
          </cell>
          <cell r="AZ7">
            <v>42095</v>
          </cell>
          <cell r="BA7">
            <v>42248</v>
          </cell>
          <cell r="BS7">
            <v>42461</v>
          </cell>
          <cell r="BT7">
            <v>42614</v>
          </cell>
        </row>
        <row r="8">
          <cell r="AG8" t="str">
            <v>2014/15</v>
          </cell>
          <cell r="AZ8" t="str">
            <v>2015/16</v>
          </cell>
          <cell r="BS8" t="str">
            <v>2016/17</v>
          </cell>
          <cell r="EW8" t="str">
            <v>2014/15</v>
          </cell>
          <cell r="EY8" t="str">
            <v>2015/16</v>
          </cell>
          <cell r="FA8" t="str">
            <v>2016/17</v>
          </cell>
        </row>
        <row r="9">
          <cell r="AG9" t="str">
            <v>L7</v>
          </cell>
          <cell r="AH9">
            <v>0</v>
          </cell>
          <cell r="AI9">
            <v>54</v>
          </cell>
          <cell r="AJ9">
            <v>0</v>
          </cell>
          <cell r="AK9">
            <v>1</v>
          </cell>
          <cell r="AM9">
            <v>0</v>
          </cell>
          <cell r="AN9" t="str">
            <v>Y</v>
          </cell>
          <cell r="AO9">
            <v>8.615835777126099E-2</v>
          </cell>
          <cell r="AR9">
            <v>0</v>
          </cell>
          <cell r="AS9">
            <v>0</v>
          </cell>
          <cell r="AT9">
            <v>0</v>
          </cell>
          <cell r="AU9">
            <v>0</v>
          </cell>
          <cell r="AV9">
            <v>1</v>
          </cell>
          <cell r="AW9">
            <v>0</v>
          </cell>
          <cell r="AX9">
            <v>0</v>
          </cell>
          <cell r="AZ9">
            <v>0</v>
          </cell>
          <cell r="BA9">
            <v>0</v>
          </cell>
          <cell r="BB9">
            <v>0</v>
          </cell>
          <cell r="BC9">
            <v>0</v>
          </cell>
          <cell r="BD9" t="str">
            <v/>
          </cell>
          <cell r="BE9" t="str">
            <v/>
          </cell>
          <cell r="BF9" t="str">
            <v>0</v>
          </cell>
          <cell r="BG9" t="str">
            <v/>
          </cell>
          <cell r="BH9" t="str">
            <v/>
          </cell>
          <cell r="BK9">
            <v>0</v>
          </cell>
          <cell r="BL9">
            <v>0</v>
          </cell>
          <cell r="BM9">
            <v>0</v>
          </cell>
          <cell r="BN9">
            <v>0</v>
          </cell>
          <cell r="BO9">
            <v>0</v>
          </cell>
          <cell r="BP9">
            <v>0</v>
          </cell>
          <cell r="BQ9" t="str">
            <v/>
          </cell>
          <cell r="BS9">
            <v>0</v>
          </cell>
          <cell r="BT9">
            <v>0</v>
          </cell>
          <cell r="BU9">
            <v>0</v>
          </cell>
          <cell r="BV9">
            <v>0</v>
          </cell>
          <cell r="BW9" t="str">
            <v/>
          </cell>
          <cell r="BX9" t="str">
            <v/>
          </cell>
          <cell r="BY9" t="str">
            <v>0</v>
          </cell>
          <cell r="BZ9" t="str">
            <v/>
          </cell>
          <cell r="CA9" t="str">
            <v/>
          </cell>
          <cell r="CC9">
            <v>0</v>
          </cell>
          <cell r="CD9">
            <v>0</v>
          </cell>
          <cell r="CE9">
            <v>0</v>
          </cell>
          <cell r="CF9">
            <v>0</v>
          </cell>
          <cell r="CG9">
            <v>0</v>
          </cell>
          <cell r="CH9">
            <v>0</v>
          </cell>
          <cell r="CI9" t="str">
            <v/>
          </cell>
          <cell r="EW9">
            <v>23500.082551319647</v>
          </cell>
          <cell r="EY9" t="str">
            <v/>
          </cell>
          <cell r="FA9" t="str">
            <v/>
          </cell>
        </row>
        <row r="10">
          <cell r="AH10" t="str">
            <v>L7</v>
          </cell>
          <cell r="AI10">
            <v>0</v>
          </cell>
          <cell r="AJ10">
            <v>54</v>
          </cell>
          <cell r="AK10">
            <v>1</v>
          </cell>
          <cell r="AM10">
            <v>0</v>
          </cell>
          <cell r="AN10" t="str">
            <v>Y</v>
          </cell>
          <cell r="AO10">
            <v>8.615835777126099E-2</v>
          </cell>
          <cell r="AS10">
            <v>0</v>
          </cell>
          <cell r="AT10">
            <v>0</v>
          </cell>
          <cell r="AU10">
            <v>0</v>
          </cell>
          <cell r="AW10">
            <v>1</v>
          </cell>
          <cell r="AZ10">
            <v>0</v>
          </cell>
          <cell r="BA10">
            <v>0</v>
          </cell>
          <cell r="BB10">
            <v>0</v>
          </cell>
          <cell r="BC10">
            <v>0</v>
          </cell>
          <cell r="BD10" t="str">
            <v/>
          </cell>
          <cell r="BE10" t="str">
            <v/>
          </cell>
          <cell r="BF10" t="str">
            <v>0</v>
          </cell>
          <cell r="BG10" t="str">
            <v/>
          </cell>
          <cell r="BH10" t="str">
            <v/>
          </cell>
          <cell r="BK10">
            <v>0</v>
          </cell>
          <cell r="BL10">
            <v>0</v>
          </cell>
          <cell r="BM10">
            <v>0</v>
          </cell>
          <cell r="BN10">
            <v>0</v>
          </cell>
          <cell r="BO10">
            <v>0</v>
          </cell>
          <cell r="BP10">
            <v>0</v>
          </cell>
          <cell r="BQ10" t="str">
            <v/>
          </cell>
          <cell r="BS10">
            <v>0</v>
          </cell>
          <cell r="BT10">
            <v>0</v>
          </cell>
          <cell r="BU10">
            <v>0</v>
          </cell>
          <cell r="BV10">
            <v>0</v>
          </cell>
          <cell r="BW10" t="str">
            <v/>
          </cell>
          <cell r="BX10" t="str">
            <v/>
          </cell>
          <cell r="BY10" t="str">
            <v>0</v>
          </cell>
          <cell r="BZ10" t="str">
            <v/>
          </cell>
          <cell r="CA10" t="str">
            <v/>
          </cell>
          <cell r="CC10">
            <v>0</v>
          </cell>
          <cell r="CD10">
            <v>0</v>
          </cell>
          <cell r="CE10">
            <v>0</v>
          </cell>
          <cell r="CF10">
            <v>0</v>
          </cell>
          <cell r="CG10">
            <v>0</v>
          </cell>
          <cell r="CH10">
            <v>0</v>
          </cell>
          <cell r="CI10" t="str">
            <v/>
          </cell>
          <cell r="EW10">
            <v>33226.539695014661</v>
          </cell>
          <cell r="EY10" t="str">
            <v/>
          </cell>
          <cell r="FA10" t="str">
            <v/>
          </cell>
        </row>
        <row r="11">
          <cell r="AG11" t="str">
            <v>L8</v>
          </cell>
          <cell r="AH11" t="str">
            <v>L8</v>
          </cell>
          <cell r="AK11">
            <v>1</v>
          </cell>
          <cell r="AM11">
            <v>0</v>
          </cell>
          <cell r="AN11" t="str">
            <v>Y</v>
          </cell>
          <cell r="AO11">
            <v>8.615835777126099E-2</v>
          </cell>
          <cell r="AR11" t="str">
            <v>2A</v>
          </cell>
          <cell r="AS11">
            <v>1</v>
          </cell>
          <cell r="AT11" t="str">
            <v>2A</v>
          </cell>
          <cell r="AU11">
            <v>1</v>
          </cell>
          <cell r="AV11">
            <v>1</v>
          </cell>
          <cell r="AW11">
            <v>1</v>
          </cell>
          <cell r="AX11">
            <v>0</v>
          </cell>
          <cell r="AZ11" t="str">
            <v>L8</v>
          </cell>
          <cell r="BA11" t="str">
            <v>L8</v>
          </cell>
          <cell r="BB11">
            <v>55</v>
          </cell>
          <cell r="BC11">
            <v>55</v>
          </cell>
          <cell r="BD11">
            <v>1</v>
          </cell>
          <cell r="BE11" t="str">
            <v/>
          </cell>
          <cell r="BF11" t="str">
            <v>0</v>
          </cell>
          <cell r="BG11" t="str">
            <v>Y</v>
          </cell>
          <cell r="BH11">
            <v>8.7443572914999199E-2</v>
          </cell>
          <cell r="BK11" t="str">
            <v>2A</v>
          </cell>
          <cell r="BL11">
            <v>1</v>
          </cell>
          <cell r="BM11" t="str">
            <v>2A</v>
          </cell>
          <cell r="BN11">
            <v>1</v>
          </cell>
          <cell r="BO11">
            <v>1</v>
          </cell>
          <cell r="BP11">
            <v>1</v>
          </cell>
          <cell r="BQ11">
            <v>0</v>
          </cell>
          <cell r="BS11" t="str">
            <v>L8</v>
          </cell>
          <cell r="BT11" t="str">
            <v>L8</v>
          </cell>
          <cell r="BU11">
            <v>55</v>
          </cell>
          <cell r="BV11">
            <v>55</v>
          </cell>
          <cell r="BW11">
            <v>1</v>
          </cell>
          <cell r="BX11" t="str">
            <v/>
          </cell>
          <cell r="BY11" t="str">
            <v>0</v>
          </cell>
          <cell r="BZ11" t="str">
            <v>Y</v>
          </cell>
          <cell r="CA11">
            <v>8.7443572914999199E-2</v>
          </cell>
          <cell r="CC11" t="str">
            <v>2A</v>
          </cell>
          <cell r="CD11">
            <v>1</v>
          </cell>
          <cell r="CE11" t="str">
            <v>2A</v>
          </cell>
          <cell r="CF11">
            <v>1</v>
          </cell>
          <cell r="CG11">
            <v>1</v>
          </cell>
          <cell r="CH11">
            <v>1</v>
          </cell>
          <cell r="CI11">
            <v>0</v>
          </cell>
          <cell r="EW11">
            <v>0</v>
          </cell>
          <cell r="EY11">
            <v>61809.138371218192</v>
          </cell>
          <cell r="FA11">
            <v>62430.730819113174</v>
          </cell>
        </row>
        <row r="12">
          <cell r="AG12" t="str">
            <v>L14</v>
          </cell>
          <cell r="AH12" t="str">
            <v>L14</v>
          </cell>
          <cell r="AK12">
            <v>1</v>
          </cell>
          <cell r="AM12">
            <v>0</v>
          </cell>
          <cell r="AN12" t="str">
            <v>Y</v>
          </cell>
          <cell r="AO12">
            <v>8.8262325015216053E-2</v>
          </cell>
          <cell r="AR12">
            <v>0</v>
          </cell>
          <cell r="AS12">
            <v>0</v>
          </cell>
          <cell r="AT12">
            <v>0</v>
          </cell>
          <cell r="AU12">
            <v>0</v>
          </cell>
          <cell r="AV12">
            <v>0</v>
          </cell>
          <cell r="AW12">
            <v>0</v>
          </cell>
          <cell r="AX12">
            <v>0</v>
          </cell>
          <cell r="AZ12" t="str">
            <v>L14</v>
          </cell>
          <cell r="BA12" t="str">
            <v>L14</v>
          </cell>
          <cell r="BB12">
            <v>61</v>
          </cell>
          <cell r="BC12">
            <v>61</v>
          </cell>
          <cell r="BD12">
            <v>1</v>
          </cell>
          <cell r="BE12" t="str">
            <v/>
          </cell>
          <cell r="BF12" t="str">
            <v>0</v>
          </cell>
          <cell r="BG12" t="str">
            <v>Y</v>
          </cell>
          <cell r="BH12">
            <v>8.8262325015216053E-2</v>
          </cell>
          <cell r="BK12">
            <v>0</v>
          </cell>
          <cell r="BL12">
            <v>0</v>
          </cell>
          <cell r="BM12">
            <v>0</v>
          </cell>
          <cell r="BN12">
            <v>0</v>
          </cell>
          <cell r="BO12">
            <v>0</v>
          </cell>
          <cell r="BP12">
            <v>0</v>
          </cell>
          <cell r="BQ12">
            <v>0</v>
          </cell>
          <cell r="BS12" t="str">
            <v>L14</v>
          </cell>
          <cell r="BT12" t="str">
            <v>L14</v>
          </cell>
          <cell r="BU12">
            <v>61</v>
          </cell>
          <cell r="BV12">
            <v>61</v>
          </cell>
          <cell r="BW12">
            <v>1</v>
          </cell>
          <cell r="BX12" t="str">
            <v/>
          </cell>
          <cell r="BY12" t="str">
            <v>0</v>
          </cell>
          <cell r="BZ12" t="str">
            <v>Y</v>
          </cell>
          <cell r="CA12">
            <v>8.8262325015216053E-2</v>
          </cell>
          <cell r="CC12">
            <v>0</v>
          </cell>
          <cell r="CD12">
            <v>0</v>
          </cell>
          <cell r="CE12">
            <v>0</v>
          </cell>
          <cell r="CF12">
            <v>0</v>
          </cell>
          <cell r="CG12">
            <v>0</v>
          </cell>
          <cell r="CH12">
            <v>0</v>
          </cell>
          <cell r="CI12">
            <v>0</v>
          </cell>
          <cell r="EW12">
            <v>64457.599274497872</v>
          </cell>
          <cell r="EY12">
            <v>65098.044945830807</v>
          </cell>
          <cell r="FA12">
            <v>65749.553978088865</v>
          </cell>
        </row>
        <row r="13">
          <cell r="AG13" t="str">
            <v>U1</v>
          </cell>
          <cell r="AH13" t="str">
            <v>U1</v>
          </cell>
          <cell r="AK13">
            <v>0.5</v>
          </cell>
          <cell r="AM13">
            <v>0</v>
          </cell>
          <cell r="AN13" t="str">
            <v>Y</v>
          </cell>
          <cell r="AO13">
            <v>5.6446896551724135E-2</v>
          </cell>
          <cell r="AR13">
            <v>0</v>
          </cell>
          <cell r="AS13">
            <v>0</v>
          </cell>
          <cell r="AT13">
            <v>0</v>
          </cell>
          <cell r="AU13">
            <v>0</v>
          </cell>
          <cell r="AV13">
            <v>0</v>
          </cell>
          <cell r="AW13">
            <v>0</v>
          </cell>
          <cell r="AX13">
            <v>0</v>
          </cell>
          <cell r="AZ13" t="str">
            <v>U1</v>
          </cell>
          <cell r="BA13" t="str">
            <v>U1</v>
          </cell>
          <cell r="BB13">
            <v>17</v>
          </cell>
          <cell r="BC13">
            <v>17</v>
          </cell>
          <cell r="BD13">
            <v>0.5</v>
          </cell>
          <cell r="BE13" t="str">
            <v/>
          </cell>
          <cell r="BF13" t="str">
            <v>0</v>
          </cell>
          <cell r="BG13" t="str">
            <v>Y</v>
          </cell>
          <cell r="BH13">
            <v>5.6446896551724135E-2</v>
          </cell>
          <cell r="BK13">
            <v>0</v>
          </cell>
          <cell r="BL13">
            <v>0</v>
          </cell>
          <cell r="BM13">
            <v>0</v>
          </cell>
          <cell r="BN13">
            <v>0</v>
          </cell>
          <cell r="BO13">
            <v>0</v>
          </cell>
          <cell r="BP13">
            <v>0</v>
          </cell>
          <cell r="BQ13">
            <v>0</v>
          </cell>
          <cell r="BS13" t="str">
            <v>U1</v>
          </cell>
          <cell r="BT13" t="str">
            <v>U1</v>
          </cell>
          <cell r="BU13">
            <v>17</v>
          </cell>
          <cell r="BV13">
            <v>17</v>
          </cell>
          <cell r="BW13">
            <v>0.5</v>
          </cell>
          <cell r="BX13" t="str">
            <v/>
          </cell>
          <cell r="BY13" t="str">
            <v>0</v>
          </cell>
          <cell r="BZ13" t="str">
            <v>Y</v>
          </cell>
          <cell r="CA13">
            <v>5.6446896551724135E-2</v>
          </cell>
          <cell r="CC13">
            <v>0</v>
          </cell>
          <cell r="CD13">
            <v>0</v>
          </cell>
          <cell r="CE13">
            <v>0</v>
          </cell>
          <cell r="CF13">
            <v>0</v>
          </cell>
          <cell r="CG13">
            <v>0</v>
          </cell>
          <cell r="CH13">
            <v>0</v>
          </cell>
          <cell r="CI13">
            <v>0</v>
          </cell>
          <cell r="EW13">
            <v>20788.875571034485</v>
          </cell>
          <cell r="EY13">
            <v>20996.033884137931</v>
          </cell>
          <cell r="FA13">
            <v>21205.587091034486</v>
          </cell>
        </row>
        <row r="14">
          <cell r="AG14" t="str">
            <v>M5</v>
          </cell>
          <cell r="AH14" t="str">
            <v>M6</v>
          </cell>
          <cell r="AK14">
            <v>0.5</v>
          </cell>
          <cell r="AM14">
            <v>0</v>
          </cell>
          <cell r="AN14" t="str">
            <v>Y</v>
          </cell>
          <cell r="AO14">
            <v>7.8290827740492175E-2</v>
          </cell>
          <cell r="AR14">
            <v>0</v>
          </cell>
          <cell r="AS14">
            <v>0</v>
          </cell>
          <cell r="AT14">
            <v>0</v>
          </cell>
          <cell r="AU14">
            <v>0</v>
          </cell>
          <cell r="AV14">
            <v>0</v>
          </cell>
          <cell r="AW14">
            <v>0</v>
          </cell>
          <cell r="AX14">
            <v>0</v>
          </cell>
          <cell r="AZ14">
            <v>0</v>
          </cell>
          <cell r="BA14">
            <v>0</v>
          </cell>
          <cell r="BB14">
            <v>0</v>
          </cell>
          <cell r="BC14">
            <v>0</v>
          </cell>
          <cell r="BD14" t="str">
            <v/>
          </cell>
          <cell r="BE14" t="str">
            <v/>
          </cell>
          <cell r="BF14" t="str">
            <v>0</v>
          </cell>
          <cell r="BG14" t="str">
            <v/>
          </cell>
          <cell r="BH14" t="str">
            <v/>
          </cell>
          <cell r="BK14">
            <v>0</v>
          </cell>
          <cell r="BL14">
            <v>0</v>
          </cell>
          <cell r="BM14">
            <v>0</v>
          </cell>
          <cell r="BN14">
            <v>0</v>
          </cell>
          <cell r="BO14">
            <v>0</v>
          </cell>
          <cell r="BP14">
            <v>0</v>
          </cell>
          <cell r="BQ14" t="str">
            <v/>
          </cell>
          <cell r="BS14">
            <v>0</v>
          </cell>
          <cell r="BT14">
            <v>0</v>
          </cell>
          <cell r="BU14">
            <v>0</v>
          </cell>
          <cell r="BV14">
            <v>0</v>
          </cell>
          <cell r="BW14" t="str">
            <v/>
          </cell>
          <cell r="BX14" t="str">
            <v/>
          </cell>
          <cell r="BY14" t="str">
            <v>0</v>
          </cell>
          <cell r="BZ14" t="str">
            <v/>
          </cell>
          <cell r="CA14" t="str">
            <v/>
          </cell>
          <cell r="CC14">
            <v>0</v>
          </cell>
          <cell r="CD14">
            <v>0</v>
          </cell>
          <cell r="CE14">
            <v>0</v>
          </cell>
          <cell r="CF14">
            <v>0</v>
          </cell>
          <cell r="CG14">
            <v>0</v>
          </cell>
          <cell r="CH14">
            <v>0</v>
          </cell>
          <cell r="CI14" t="str">
            <v/>
          </cell>
          <cell r="EW14">
            <v>10768.776590604026</v>
          </cell>
          <cell r="EY14" t="str">
            <v/>
          </cell>
          <cell r="FA14" t="str">
            <v/>
          </cell>
        </row>
        <row r="15">
          <cell r="AH15" t="str">
            <v>M6</v>
          </cell>
          <cell r="AI15">
            <v>0</v>
          </cell>
          <cell r="AJ15">
            <v>16</v>
          </cell>
          <cell r="AK15">
            <v>0.5</v>
          </cell>
          <cell r="AM15">
            <v>0</v>
          </cell>
          <cell r="AN15" t="str">
            <v>Y</v>
          </cell>
          <cell r="AO15">
            <v>7.8290827740492175E-2</v>
          </cell>
          <cell r="AS15">
            <v>0</v>
          </cell>
          <cell r="AT15">
            <v>0</v>
          </cell>
          <cell r="AU15">
            <v>0</v>
          </cell>
          <cell r="AW15">
            <v>0</v>
          </cell>
          <cell r="AZ15" t="str">
            <v>M6</v>
          </cell>
          <cell r="BA15">
            <v>0</v>
          </cell>
          <cell r="BB15">
            <v>16</v>
          </cell>
          <cell r="BC15">
            <v>0</v>
          </cell>
          <cell r="BD15">
            <v>0.5</v>
          </cell>
          <cell r="BE15" t="str">
            <v/>
          </cell>
          <cell r="BF15" t="str">
            <v>0</v>
          </cell>
          <cell r="BG15" t="str">
            <v>Y</v>
          </cell>
          <cell r="BH15">
            <v>5.2466367713004482E-2</v>
          </cell>
          <cell r="BK15">
            <v>0</v>
          </cell>
          <cell r="BL15">
            <v>0</v>
          </cell>
          <cell r="BM15">
            <v>0</v>
          </cell>
          <cell r="BN15">
            <v>0</v>
          </cell>
          <cell r="BO15">
            <v>0</v>
          </cell>
          <cell r="BP15">
            <v>0</v>
          </cell>
          <cell r="BQ15">
            <v>0</v>
          </cell>
          <cell r="BS15">
            <v>0</v>
          </cell>
          <cell r="BT15">
            <v>0</v>
          </cell>
          <cell r="BU15">
            <v>0</v>
          </cell>
          <cell r="BV15">
            <v>0</v>
          </cell>
          <cell r="BW15" t="str">
            <v/>
          </cell>
          <cell r="BX15" t="str">
            <v/>
          </cell>
          <cell r="BY15" t="str">
            <v>0</v>
          </cell>
          <cell r="BZ15" t="str">
            <v/>
          </cell>
          <cell r="CA15" t="str">
            <v/>
          </cell>
          <cell r="CC15">
            <v>0</v>
          </cell>
          <cell r="CD15">
            <v>0</v>
          </cell>
          <cell r="CE15">
            <v>0</v>
          </cell>
          <cell r="CF15">
            <v>0</v>
          </cell>
          <cell r="CG15">
            <v>0</v>
          </cell>
          <cell r="CH15">
            <v>0</v>
          </cell>
          <cell r="CI15" t="str">
            <v/>
          </cell>
          <cell r="EW15">
            <v>11445.482999999998</v>
          </cell>
          <cell r="EY15">
            <v>8002.1919955156945</v>
          </cell>
          <cell r="FA15" t="str">
            <v/>
          </cell>
        </row>
        <row r="16">
          <cell r="AH16" t="str">
            <v>M6</v>
          </cell>
          <cell r="AI16">
            <v>0</v>
          </cell>
          <cell r="AJ16">
            <v>16</v>
          </cell>
          <cell r="AK16">
            <v>0.5</v>
          </cell>
          <cell r="AM16">
            <v>0</v>
          </cell>
          <cell r="AN16" t="str">
            <v>Y</v>
          </cell>
          <cell r="AO16">
            <v>7.8290827740492175E-2</v>
          </cell>
          <cell r="AS16">
            <v>0</v>
          </cell>
          <cell r="AT16">
            <v>0</v>
          </cell>
          <cell r="AU16">
            <v>0</v>
          </cell>
          <cell r="AW16">
            <v>0</v>
          </cell>
          <cell r="AZ16" t="str">
            <v>M6</v>
          </cell>
          <cell r="BA16" t="str">
            <v>M6</v>
          </cell>
          <cell r="BB16">
            <v>16</v>
          </cell>
          <cell r="BC16">
            <v>16</v>
          </cell>
          <cell r="BD16">
            <v>0.5</v>
          </cell>
          <cell r="BE16" t="str">
            <v/>
          </cell>
          <cell r="BF16" t="str">
            <v>0</v>
          </cell>
          <cell r="BG16" t="str">
            <v>Y</v>
          </cell>
          <cell r="BH16">
            <v>5.2466367713004482E-2</v>
          </cell>
          <cell r="BK16">
            <v>0</v>
          </cell>
          <cell r="BL16">
            <v>0</v>
          </cell>
          <cell r="BM16">
            <v>0</v>
          </cell>
          <cell r="BN16">
            <v>0</v>
          </cell>
          <cell r="BO16">
            <v>0</v>
          </cell>
          <cell r="BP16">
            <v>0</v>
          </cell>
          <cell r="BQ16">
            <v>0</v>
          </cell>
          <cell r="BS16" t="str">
            <v>M6</v>
          </cell>
          <cell r="BT16" t="str">
            <v>M6</v>
          </cell>
          <cell r="BU16">
            <v>16</v>
          </cell>
          <cell r="BV16">
            <v>16</v>
          </cell>
          <cell r="BW16">
            <v>0.5</v>
          </cell>
          <cell r="BX16" t="str">
            <v/>
          </cell>
          <cell r="BY16" t="str">
            <v>0</v>
          </cell>
          <cell r="BZ16" t="str">
            <v>Y</v>
          </cell>
          <cell r="CA16">
            <v>5.2466367713004482E-2</v>
          </cell>
          <cell r="CC16">
            <v>0</v>
          </cell>
          <cell r="CD16">
            <v>0</v>
          </cell>
          <cell r="CE16">
            <v>0</v>
          </cell>
          <cell r="CF16">
            <v>0</v>
          </cell>
          <cell r="CG16">
            <v>0</v>
          </cell>
          <cell r="CH16">
            <v>0</v>
          </cell>
          <cell r="CI16">
            <v>0</v>
          </cell>
          <cell r="EW16">
            <v>0</v>
          </cell>
          <cell r="EY16">
            <v>12920.466896860984</v>
          </cell>
          <cell r="FA16">
            <v>19514.368578475332</v>
          </cell>
        </row>
        <row r="17">
          <cell r="AG17" t="str">
            <v>L7</v>
          </cell>
          <cell r="AH17" t="str">
            <v>L8</v>
          </cell>
          <cell r="AK17">
            <v>1</v>
          </cell>
          <cell r="AM17">
            <v>0</v>
          </cell>
          <cell r="AN17" t="str">
            <v>Y</v>
          </cell>
          <cell r="AO17">
            <v>8.675337668834418E-2</v>
          </cell>
          <cell r="AR17" t="str">
            <v>2A</v>
          </cell>
          <cell r="AS17">
            <v>1</v>
          </cell>
          <cell r="AT17" t="str">
            <v>2A</v>
          </cell>
          <cell r="AU17">
            <v>1</v>
          </cell>
          <cell r="AV17">
            <v>0</v>
          </cell>
          <cell r="AW17">
            <v>0</v>
          </cell>
          <cell r="AX17">
            <v>0</v>
          </cell>
          <cell r="AZ17" t="str">
            <v>L8</v>
          </cell>
          <cell r="BA17" t="str">
            <v>L8</v>
          </cell>
          <cell r="BB17">
            <v>55</v>
          </cell>
          <cell r="BC17">
            <v>55</v>
          </cell>
          <cell r="BD17">
            <v>1</v>
          </cell>
          <cell r="BE17" t="str">
            <v/>
          </cell>
          <cell r="BF17" t="str">
            <v>0</v>
          </cell>
          <cell r="BG17" t="str">
            <v>Y</v>
          </cell>
          <cell r="BH17">
            <v>8.675337668834418E-2</v>
          </cell>
          <cell r="BK17" t="str">
            <v>2A</v>
          </cell>
          <cell r="BL17">
            <v>1</v>
          </cell>
          <cell r="BM17" t="str">
            <v>2A</v>
          </cell>
          <cell r="BN17">
            <v>1</v>
          </cell>
          <cell r="BO17">
            <v>0</v>
          </cell>
          <cell r="BP17">
            <v>0</v>
          </cell>
          <cell r="BQ17">
            <v>0</v>
          </cell>
          <cell r="BS17" t="str">
            <v>L8</v>
          </cell>
          <cell r="BT17" t="str">
            <v>L8</v>
          </cell>
          <cell r="BU17">
            <v>55</v>
          </cell>
          <cell r="BV17">
            <v>55</v>
          </cell>
          <cell r="BW17">
            <v>1</v>
          </cell>
          <cell r="BX17" t="str">
            <v/>
          </cell>
          <cell r="BY17" t="str">
            <v>0</v>
          </cell>
          <cell r="BZ17" t="str">
            <v>Y</v>
          </cell>
          <cell r="CA17">
            <v>8.675337668834418E-2</v>
          </cell>
          <cell r="CC17" t="str">
            <v>2A</v>
          </cell>
          <cell r="CD17">
            <v>1</v>
          </cell>
          <cell r="CE17" t="str">
            <v>2A</v>
          </cell>
          <cell r="CF17">
            <v>1</v>
          </cell>
          <cell r="CG17">
            <v>0</v>
          </cell>
          <cell r="CH17">
            <v>0</v>
          </cell>
          <cell r="CI17">
            <v>0</v>
          </cell>
          <cell r="EW17">
            <v>58170.954987493751</v>
          </cell>
          <cell r="EY17">
            <v>59275.933026513245</v>
          </cell>
          <cell r="FA17">
            <v>59873.848920960489</v>
          </cell>
        </row>
        <row r="18">
          <cell r="AG18" t="str">
            <v>L7</v>
          </cell>
          <cell r="AH18" t="str">
            <v>L8</v>
          </cell>
          <cell r="AK18">
            <v>0.8</v>
          </cell>
          <cell r="AM18">
            <v>0</v>
          </cell>
          <cell r="AN18" t="str">
            <v>Y</v>
          </cell>
          <cell r="AO18">
            <v>8.1213483146067397E-2</v>
          </cell>
          <cell r="AR18">
            <v>0</v>
          </cell>
          <cell r="AS18">
            <v>0</v>
          </cell>
          <cell r="AT18">
            <v>0</v>
          </cell>
          <cell r="AU18">
            <v>0</v>
          </cell>
          <cell r="AV18">
            <v>0</v>
          </cell>
          <cell r="AW18">
            <v>0</v>
          </cell>
          <cell r="AX18">
            <v>0</v>
          </cell>
          <cell r="AZ18" t="str">
            <v>L8</v>
          </cell>
          <cell r="BA18" t="str">
            <v>L8</v>
          </cell>
          <cell r="BB18">
            <v>55</v>
          </cell>
          <cell r="BC18">
            <v>55</v>
          </cell>
          <cell r="BD18">
            <v>0.8</v>
          </cell>
          <cell r="BE18" t="str">
            <v/>
          </cell>
          <cell r="BF18" t="str">
            <v>0</v>
          </cell>
          <cell r="BG18" t="str">
            <v>Y</v>
          </cell>
          <cell r="BH18">
            <v>8.1213483146067397E-2</v>
          </cell>
          <cell r="BK18">
            <v>0</v>
          </cell>
          <cell r="BL18">
            <v>0</v>
          </cell>
          <cell r="BM18">
            <v>0</v>
          </cell>
          <cell r="BN18">
            <v>0</v>
          </cell>
          <cell r="BO18">
            <v>0</v>
          </cell>
          <cell r="BP18">
            <v>0</v>
          </cell>
          <cell r="BQ18">
            <v>0</v>
          </cell>
          <cell r="BS18" t="str">
            <v>L8</v>
          </cell>
          <cell r="BT18" t="str">
            <v>L8</v>
          </cell>
          <cell r="BU18">
            <v>55</v>
          </cell>
          <cell r="BV18">
            <v>55</v>
          </cell>
          <cell r="BW18">
            <v>0.8</v>
          </cell>
          <cell r="BX18" t="str">
            <v/>
          </cell>
          <cell r="BY18" t="str">
            <v>0</v>
          </cell>
          <cell r="BZ18" t="str">
            <v>Y</v>
          </cell>
          <cell r="CA18">
            <v>8.1213483146067397E-2</v>
          </cell>
          <cell r="CC18">
            <v>0</v>
          </cell>
          <cell r="CD18">
            <v>0</v>
          </cell>
          <cell r="CE18">
            <v>0</v>
          </cell>
          <cell r="CF18">
            <v>0</v>
          </cell>
          <cell r="CG18">
            <v>0</v>
          </cell>
          <cell r="CH18">
            <v>0</v>
          </cell>
          <cell r="CI18">
            <v>0</v>
          </cell>
          <cell r="EW18">
            <v>43811.464516853921</v>
          </cell>
          <cell r="EY18">
            <v>44667.013955056173</v>
          </cell>
          <cell r="FA18">
            <v>45115.566303370782</v>
          </cell>
        </row>
        <row r="19">
          <cell r="AG19" t="str">
            <v>L7</v>
          </cell>
          <cell r="AH19" t="str">
            <v>L8</v>
          </cell>
          <cell r="AK19">
            <v>0.8</v>
          </cell>
          <cell r="AM19">
            <v>0</v>
          </cell>
          <cell r="AN19" t="str">
            <v>Y</v>
          </cell>
          <cell r="AO19">
            <v>7.362466960352422E-2</v>
          </cell>
          <cell r="AR19">
            <v>0</v>
          </cell>
          <cell r="AS19">
            <v>0</v>
          </cell>
          <cell r="AT19">
            <v>0</v>
          </cell>
          <cell r="AU19">
            <v>0</v>
          </cell>
          <cell r="AV19">
            <v>0</v>
          </cell>
          <cell r="AW19">
            <v>0</v>
          </cell>
          <cell r="AX19">
            <v>0</v>
          </cell>
          <cell r="AZ19">
            <v>0</v>
          </cell>
          <cell r="BA19">
            <v>0</v>
          </cell>
          <cell r="BB19">
            <v>0</v>
          </cell>
          <cell r="BC19">
            <v>0</v>
          </cell>
          <cell r="BD19" t="str">
            <v/>
          </cell>
          <cell r="BE19" t="str">
            <v/>
          </cell>
          <cell r="BF19" t="str">
            <v>0</v>
          </cell>
          <cell r="BG19" t="str">
            <v/>
          </cell>
          <cell r="BH19" t="str">
            <v/>
          </cell>
          <cell r="BK19">
            <v>0</v>
          </cell>
          <cell r="BL19">
            <v>0</v>
          </cell>
          <cell r="BM19">
            <v>0</v>
          </cell>
          <cell r="BN19">
            <v>0</v>
          </cell>
          <cell r="BO19">
            <v>0</v>
          </cell>
          <cell r="BP19">
            <v>0</v>
          </cell>
          <cell r="BQ19" t="str">
            <v/>
          </cell>
          <cell r="BS19">
            <v>0</v>
          </cell>
          <cell r="BT19">
            <v>0</v>
          </cell>
          <cell r="BU19">
            <v>0</v>
          </cell>
          <cell r="BV19">
            <v>0</v>
          </cell>
          <cell r="BW19" t="str">
            <v/>
          </cell>
          <cell r="BX19" t="str">
            <v/>
          </cell>
          <cell r="BY19" t="str">
            <v>0</v>
          </cell>
          <cell r="BZ19" t="str">
            <v/>
          </cell>
          <cell r="CA19" t="str">
            <v/>
          </cell>
          <cell r="CC19">
            <v>0</v>
          </cell>
          <cell r="CD19">
            <v>0</v>
          </cell>
          <cell r="CE19">
            <v>0</v>
          </cell>
          <cell r="CF19">
            <v>0</v>
          </cell>
          <cell r="CG19">
            <v>0</v>
          </cell>
          <cell r="CH19">
            <v>0</v>
          </cell>
          <cell r="CI19" t="str">
            <v/>
          </cell>
          <cell r="EW19">
            <v>17794.251409691631</v>
          </cell>
          <cell r="EY19" t="str">
            <v/>
          </cell>
          <cell r="FA19" t="str">
            <v/>
          </cell>
        </row>
        <row r="20">
          <cell r="AH20" t="str">
            <v>L8</v>
          </cell>
          <cell r="AI20">
            <v>0</v>
          </cell>
          <cell r="AJ20">
            <v>55</v>
          </cell>
          <cell r="AK20">
            <v>0.6</v>
          </cell>
          <cell r="AM20">
            <v>0</v>
          </cell>
          <cell r="AO20">
            <v>9.7694273127753306E-2</v>
          </cell>
          <cell r="AS20">
            <v>0</v>
          </cell>
          <cell r="AT20">
            <v>0</v>
          </cell>
          <cell r="AU20">
            <v>0</v>
          </cell>
          <cell r="AW20">
            <v>0</v>
          </cell>
          <cell r="AZ20" t="str">
            <v>L8</v>
          </cell>
          <cell r="BA20" t="str">
            <v>L8</v>
          </cell>
          <cell r="BB20">
            <v>55</v>
          </cell>
          <cell r="BC20">
            <v>55</v>
          </cell>
          <cell r="BD20">
            <v>0.6</v>
          </cell>
          <cell r="BE20" t="str">
            <v/>
          </cell>
          <cell r="BF20" t="str">
            <v>0</v>
          </cell>
          <cell r="BG20" t="str">
            <v/>
          </cell>
          <cell r="BH20">
            <v>9.7694273127753306E-2</v>
          </cell>
          <cell r="BK20">
            <v>0</v>
          </cell>
          <cell r="BL20">
            <v>0</v>
          </cell>
          <cell r="BM20">
            <v>0</v>
          </cell>
          <cell r="BN20">
            <v>0</v>
          </cell>
          <cell r="BO20">
            <v>0</v>
          </cell>
          <cell r="BP20">
            <v>0</v>
          </cell>
          <cell r="BQ20">
            <v>0</v>
          </cell>
          <cell r="BS20" t="str">
            <v>L8</v>
          </cell>
          <cell r="BT20" t="str">
            <v>L8</v>
          </cell>
          <cell r="BU20">
            <v>55</v>
          </cell>
          <cell r="BV20">
            <v>55</v>
          </cell>
          <cell r="BW20">
            <v>0.6</v>
          </cell>
          <cell r="BX20" t="str">
            <v/>
          </cell>
          <cell r="BY20" t="str">
            <v>0</v>
          </cell>
          <cell r="BZ20" t="str">
            <v/>
          </cell>
          <cell r="CA20">
            <v>9.7694273127753306E-2</v>
          </cell>
          <cell r="CC20">
            <v>0</v>
          </cell>
          <cell r="CD20">
            <v>0</v>
          </cell>
          <cell r="CE20">
            <v>0</v>
          </cell>
          <cell r="CF20">
            <v>0</v>
          </cell>
          <cell r="CG20">
            <v>0</v>
          </cell>
          <cell r="CH20">
            <v>0</v>
          </cell>
          <cell r="CI20">
            <v>0</v>
          </cell>
          <cell r="EW20">
            <v>17450.045859911894</v>
          </cell>
          <cell r="EY20">
            <v>30091.093109251109</v>
          </cell>
          <cell r="FA20">
            <v>30394.056728634354</v>
          </cell>
        </row>
        <row r="21">
          <cell r="AG21" t="str">
            <v>L24</v>
          </cell>
          <cell r="AH21" t="str">
            <v>L24</v>
          </cell>
          <cell r="AK21">
            <v>1</v>
          </cell>
          <cell r="AM21">
            <v>0</v>
          </cell>
          <cell r="AN21" t="str">
            <v>Y</v>
          </cell>
          <cell r="AO21">
            <v>9.1682743837084676E-2</v>
          </cell>
          <cell r="AR21">
            <v>0</v>
          </cell>
          <cell r="AS21">
            <v>0</v>
          </cell>
          <cell r="AT21">
            <v>0</v>
          </cell>
          <cell r="AU21">
            <v>0</v>
          </cell>
          <cell r="AV21">
            <v>0</v>
          </cell>
          <cell r="AW21">
            <v>0</v>
          </cell>
          <cell r="AX21">
            <v>0</v>
          </cell>
          <cell r="AZ21" t="str">
            <v>L24</v>
          </cell>
          <cell r="BA21" t="str">
            <v>L24</v>
          </cell>
          <cell r="BB21">
            <v>71</v>
          </cell>
          <cell r="BC21">
            <v>71</v>
          </cell>
          <cell r="BD21">
            <v>1</v>
          </cell>
          <cell r="BE21" t="str">
            <v/>
          </cell>
          <cell r="BF21" t="str">
            <v>0</v>
          </cell>
          <cell r="BG21" t="str">
            <v>Y</v>
          </cell>
          <cell r="BH21">
            <v>9.1682743837084676E-2</v>
          </cell>
          <cell r="BK21">
            <v>0</v>
          </cell>
          <cell r="BL21">
            <v>0</v>
          </cell>
          <cell r="BM21">
            <v>0</v>
          </cell>
          <cell r="BN21">
            <v>0</v>
          </cell>
          <cell r="BO21">
            <v>0</v>
          </cell>
          <cell r="BP21">
            <v>0</v>
          </cell>
          <cell r="BQ21">
            <v>0</v>
          </cell>
          <cell r="BS21" t="str">
            <v>L24</v>
          </cell>
          <cell r="BT21" t="str">
            <v>L24</v>
          </cell>
          <cell r="BU21">
            <v>71</v>
          </cell>
          <cell r="BV21">
            <v>71</v>
          </cell>
          <cell r="BW21">
            <v>1</v>
          </cell>
          <cell r="BX21" t="str">
            <v/>
          </cell>
          <cell r="BY21" t="str">
            <v>0</v>
          </cell>
          <cell r="BZ21" t="str">
            <v>Y</v>
          </cell>
          <cell r="CA21">
            <v>9.1682743837084676E-2</v>
          </cell>
          <cell r="CC21">
            <v>0</v>
          </cell>
          <cell r="CD21">
            <v>0</v>
          </cell>
          <cell r="CE21">
            <v>0</v>
          </cell>
          <cell r="CF21">
            <v>0</v>
          </cell>
          <cell r="CG21">
            <v>0</v>
          </cell>
          <cell r="CH21">
            <v>0</v>
          </cell>
          <cell r="CI21">
            <v>0</v>
          </cell>
          <cell r="EW21">
            <v>82600.837981779187</v>
          </cell>
          <cell r="EY21">
            <v>83423.03737191853</v>
          </cell>
          <cell r="FA21">
            <v>84260.028954983907</v>
          </cell>
        </row>
        <row r="22">
          <cell r="AG22" t="str">
            <v>M3</v>
          </cell>
          <cell r="AH22" t="str">
            <v>M5</v>
          </cell>
          <cell r="AK22">
            <v>1</v>
          </cell>
          <cell r="AM22">
            <v>0</v>
          </cell>
          <cell r="AN22" t="str">
            <v>Y</v>
          </cell>
          <cell r="AO22">
            <v>7.6263877715205139E-2</v>
          </cell>
          <cell r="AR22">
            <v>0</v>
          </cell>
          <cell r="AS22">
            <v>0</v>
          </cell>
          <cell r="AT22">
            <v>0</v>
          </cell>
          <cell r="AU22">
            <v>0</v>
          </cell>
          <cell r="AV22">
            <v>0</v>
          </cell>
          <cell r="AW22">
            <v>0</v>
          </cell>
          <cell r="AX22">
            <v>0</v>
          </cell>
          <cell r="AZ22" t="str">
            <v>M5</v>
          </cell>
          <cell r="BA22" t="str">
            <v>M6</v>
          </cell>
          <cell r="BB22">
            <v>15</v>
          </cell>
          <cell r="BC22">
            <v>16</v>
          </cell>
          <cell r="BD22">
            <v>1</v>
          </cell>
          <cell r="BE22" t="str">
            <v/>
          </cell>
          <cell r="BF22" t="str">
            <v>0</v>
          </cell>
          <cell r="BG22" t="str">
            <v>Y</v>
          </cell>
          <cell r="BH22">
            <v>7.8290827740492175E-2</v>
          </cell>
          <cell r="BK22">
            <v>0</v>
          </cell>
          <cell r="BL22">
            <v>0</v>
          </cell>
          <cell r="BM22">
            <v>0</v>
          </cell>
          <cell r="BN22">
            <v>0</v>
          </cell>
          <cell r="BO22">
            <v>0</v>
          </cell>
          <cell r="BP22">
            <v>0</v>
          </cell>
          <cell r="BQ22">
            <v>0</v>
          </cell>
          <cell r="BS22" t="str">
            <v>M6</v>
          </cell>
          <cell r="BT22" t="str">
            <v>M6</v>
          </cell>
          <cell r="BU22">
            <v>16</v>
          </cell>
          <cell r="BV22">
            <v>16</v>
          </cell>
          <cell r="BW22">
            <v>1</v>
          </cell>
          <cell r="BX22" t="str">
            <v/>
          </cell>
          <cell r="BY22" t="str">
            <v>0</v>
          </cell>
          <cell r="BZ22" t="str">
            <v>Y</v>
          </cell>
          <cell r="CA22">
            <v>7.8290827740492175E-2</v>
          </cell>
          <cell r="CC22">
            <v>0</v>
          </cell>
          <cell r="CD22">
            <v>0</v>
          </cell>
          <cell r="CE22">
            <v>0</v>
          </cell>
          <cell r="CF22">
            <v>0</v>
          </cell>
          <cell r="CG22">
            <v>0</v>
          </cell>
          <cell r="CH22">
            <v>0</v>
          </cell>
          <cell r="CI22">
            <v>0</v>
          </cell>
          <cell r="EW22">
            <v>34073.650465004015</v>
          </cell>
          <cell r="EY22">
            <v>38277.19695525727</v>
          </cell>
          <cell r="FA22">
            <v>39867.152194630879</v>
          </cell>
        </row>
        <row r="23">
          <cell r="AG23" t="str">
            <v>M6</v>
          </cell>
          <cell r="AH23" t="str">
            <v>U1</v>
          </cell>
          <cell r="AK23">
            <v>1</v>
          </cell>
          <cell r="AM23">
            <v>0</v>
          </cell>
          <cell r="AN23" t="str">
            <v>Y</v>
          </cell>
          <cell r="AO23">
            <v>8.1885824246311731E-2</v>
          </cell>
          <cell r="AR23" t="str">
            <v>2A</v>
          </cell>
          <cell r="AS23">
            <v>1</v>
          </cell>
          <cell r="AT23" t="str">
            <v>2A</v>
          </cell>
          <cell r="AU23">
            <v>1</v>
          </cell>
          <cell r="AV23">
            <v>0</v>
          </cell>
          <cell r="AW23">
            <v>0</v>
          </cell>
          <cell r="AX23">
            <v>0</v>
          </cell>
          <cell r="AZ23" t="str">
            <v>U1</v>
          </cell>
          <cell r="BA23" t="str">
            <v>U1</v>
          </cell>
          <cell r="BB23">
            <v>17</v>
          </cell>
          <cell r="BC23">
            <v>17</v>
          </cell>
          <cell r="BD23">
            <v>1</v>
          </cell>
          <cell r="BE23" t="str">
            <v/>
          </cell>
          <cell r="BF23" t="str">
            <v>0</v>
          </cell>
          <cell r="BG23" t="str">
            <v>Y</v>
          </cell>
          <cell r="BH23">
            <v>8.1885824246311731E-2</v>
          </cell>
          <cell r="BK23" t="str">
            <v>2A</v>
          </cell>
          <cell r="BL23">
            <v>1</v>
          </cell>
          <cell r="BM23" t="str">
            <v>2A</v>
          </cell>
          <cell r="BN23">
            <v>1</v>
          </cell>
          <cell r="BO23">
            <v>0</v>
          </cell>
          <cell r="BP23">
            <v>0</v>
          </cell>
          <cell r="BQ23">
            <v>0</v>
          </cell>
          <cell r="BS23" t="str">
            <v>U1</v>
          </cell>
          <cell r="BT23" t="str">
            <v>U1</v>
          </cell>
          <cell r="BU23">
            <v>17</v>
          </cell>
          <cell r="BV23">
            <v>17</v>
          </cell>
          <cell r="BW23">
            <v>1</v>
          </cell>
          <cell r="BX23" t="str">
            <v/>
          </cell>
          <cell r="BY23" t="str">
            <v>0</v>
          </cell>
          <cell r="BZ23" t="str">
            <v>Y</v>
          </cell>
          <cell r="CA23">
            <v>8.1885824246311731E-2</v>
          </cell>
          <cell r="CC23" t="str">
            <v>2A</v>
          </cell>
          <cell r="CD23">
            <v>1</v>
          </cell>
          <cell r="CE23" t="str">
            <v>2A</v>
          </cell>
          <cell r="CF23">
            <v>1</v>
          </cell>
          <cell r="CG23">
            <v>0</v>
          </cell>
          <cell r="CH23">
            <v>0</v>
          </cell>
          <cell r="CI23">
            <v>0</v>
          </cell>
          <cell r="EW23">
            <v>44258.683751122517</v>
          </cell>
          <cell r="EY23">
            <v>46064.886113534318</v>
          </cell>
          <cell r="FA23">
            <v>46528.359840923658</v>
          </cell>
        </row>
        <row r="24">
          <cell r="AG24" t="str">
            <v>U2</v>
          </cell>
          <cell r="AH24" t="str">
            <v>U2</v>
          </cell>
          <cell r="AK24">
            <v>1</v>
          </cell>
          <cell r="AM24">
            <v>0</v>
          </cell>
          <cell r="AN24" t="str">
            <v>Y</v>
          </cell>
          <cell r="AO24">
            <v>8.2626162430254183E-2</v>
          </cell>
          <cell r="AR24" t="str">
            <v>2A</v>
          </cell>
          <cell r="AS24">
            <v>1</v>
          </cell>
          <cell r="AT24" t="str">
            <v>2A</v>
          </cell>
          <cell r="AU24">
            <v>1</v>
          </cell>
          <cell r="AV24">
            <v>0</v>
          </cell>
          <cell r="AW24">
            <v>0</v>
          </cell>
          <cell r="AX24">
            <v>0</v>
          </cell>
          <cell r="AZ24" t="str">
            <v>U2</v>
          </cell>
          <cell r="BA24" t="str">
            <v>U2</v>
          </cell>
          <cell r="BB24">
            <v>18</v>
          </cell>
          <cell r="BC24">
            <v>18</v>
          </cell>
          <cell r="BD24">
            <v>1</v>
          </cell>
          <cell r="BE24" t="str">
            <v/>
          </cell>
          <cell r="BF24" t="str">
            <v>0</v>
          </cell>
          <cell r="BG24" t="str">
            <v>Y</v>
          </cell>
          <cell r="BH24">
            <v>8.2626162430254183E-2</v>
          </cell>
          <cell r="BK24" t="str">
            <v>2A</v>
          </cell>
          <cell r="BL24">
            <v>1</v>
          </cell>
          <cell r="BM24" t="str">
            <v>2A</v>
          </cell>
          <cell r="BN24">
            <v>1</v>
          </cell>
          <cell r="BO24">
            <v>0</v>
          </cell>
          <cell r="BP24">
            <v>0</v>
          </cell>
          <cell r="BQ24">
            <v>0</v>
          </cell>
          <cell r="BS24" t="str">
            <v>U2</v>
          </cell>
          <cell r="BT24" t="str">
            <v>U2</v>
          </cell>
          <cell r="BU24">
            <v>18</v>
          </cell>
          <cell r="BV24">
            <v>18</v>
          </cell>
          <cell r="BW24">
            <v>1</v>
          </cell>
          <cell r="BX24" t="str">
            <v/>
          </cell>
          <cell r="BY24" t="str">
            <v>0</v>
          </cell>
          <cell r="BZ24" t="str">
            <v>Y</v>
          </cell>
          <cell r="CA24">
            <v>8.2626162430254183E-2</v>
          </cell>
          <cell r="CC24" t="str">
            <v>2A</v>
          </cell>
          <cell r="CD24">
            <v>1</v>
          </cell>
          <cell r="CE24" t="str">
            <v>2A</v>
          </cell>
          <cell r="CF24">
            <v>1</v>
          </cell>
          <cell r="CG24">
            <v>0</v>
          </cell>
          <cell r="CH24">
            <v>0</v>
          </cell>
          <cell r="CI24">
            <v>0</v>
          </cell>
          <cell r="EW24">
            <v>47217.28635585864</v>
          </cell>
          <cell r="EY24">
            <v>47687.158802231861</v>
          </cell>
          <cell r="FA24">
            <v>48165.596631742112</v>
          </cell>
        </row>
        <row r="25">
          <cell r="AG25" t="str">
            <v>U1</v>
          </cell>
          <cell r="AH25" t="str">
            <v>U1</v>
          </cell>
          <cell r="AK25">
            <v>1</v>
          </cell>
          <cell r="AM25">
            <v>0</v>
          </cell>
          <cell r="AN25" t="str">
            <v>Y</v>
          </cell>
          <cell r="AO25">
            <v>8.1885824246311731E-2</v>
          </cell>
          <cell r="AR25" t="str">
            <v>2A</v>
          </cell>
          <cell r="AS25">
            <v>1</v>
          </cell>
          <cell r="AT25" t="str">
            <v>2A</v>
          </cell>
          <cell r="AU25">
            <v>1</v>
          </cell>
          <cell r="AV25">
            <v>0</v>
          </cell>
          <cell r="AW25">
            <v>0</v>
          </cell>
          <cell r="AX25">
            <v>0</v>
          </cell>
          <cell r="AZ25" t="str">
            <v>U1</v>
          </cell>
          <cell r="BA25">
            <v>0</v>
          </cell>
          <cell r="BB25">
            <v>17</v>
          </cell>
          <cell r="BC25">
            <v>0</v>
          </cell>
          <cell r="BD25">
            <v>1</v>
          </cell>
          <cell r="BE25" t="str">
            <v/>
          </cell>
          <cell r="BF25" t="str">
            <v>0</v>
          </cell>
          <cell r="BG25" t="str">
            <v>Y</v>
          </cell>
          <cell r="BH25">
            <v>8.0239834596829776E-2</v>
          </cell>
          <cell r="BK25" t="str">
            <v>2A</v>
          </cell>
          <cell r="BL25">
            <v>1</v>
          </cell>
          <cell r="BM25">
            <v>0</v>
          </cell>
          <cell r="BN25">
            <v>0</v>
          </cell>
          <cell r="BO25">
            <v>0</v>
          </cell>
          <cell r="BP25">
            <v>0</v>
          </cell>
          <cell r="BQ25">
            <v>0</v>
          </cell>
          <cell r="BS25">
            <v>0</v>
          </cell>
          <cell r="BT25">
            <v>0</v>
          </cell>
          <cell r="BU25">
            <v>0</v>
          </cell>
          <cell r="BV25">
            <v>0</v>
          </cell>
          <cell r="BW25" t="str">
            <v/>
          </cell>
          <cell r="BX25" t="str">
            <v/>
          </cell>
          <cell r="BY25" t="str">
            <v>0</v>
          </cell>
          <cell r="BZ25" t="str">
            <v/>
          </cell>
          <cell r="CA25" t="str">
            <v/>
          </cell>
          <cell r="CC25">
            <v>0</v>
          </cell>
          <cell r="CD25">
            <v>0</v>
          </cell>
          <cell r="CE25">
            <v>0</v>
          </cell>
          <cell r="CF25">
            <v>0</v>
          </cell>
          <cell r="CG25">
            <v>0</v>
          </cell>
          <cell r="CH25">
            <v>0</v>
          </cell>
          <cell r="CI25" t="str">
            <v/>
          </cell>
          <cell r="EW25">
            <v>45609.972586914693</v>
          </cell>
          <cell r="EY25">
            <v>19057.447618883529</v>
          </cell>
          <cell r="FA25" t="str">
            <v/>
          </cell>
        </row>
        <row r="26">
          <cell r="AG26" t="str">
            <v>U1</v>
          </cell>
          <cell r="AH26" t="str">
            <v>U1</v>
          </cell>
          <cell r="AK26">
            <v>1</v>
          </cell>
          <cell r="AM26">
            <v>0</v>
          </cell>
          <cell r="AN26" t="str">
            <v>Y</v>
          </cell>
          <cell r="AO26">
            <v>8.1885824246311731E-2</v>
          </cell>
          <cell r="AR26">
            <v>0</v>
          </cell>
          <cell r="AS26">
            <v>0</v>
          </cell>
          <cell r="AT26">
            <v>0</v>
          </cell>
          <cell r="AU26">
            <v>0</v>
          </cell>
          <cell r="AV26">
            <v>0</v>
          </cell>
          <cell r="AW26">
            <v>0</v>
          </cell>
          <cell r="AX26">
            <v>0</v>
          </cell>
          <cell r="AZ26" t="str">
            <v>U1</v>
          </cell>
          <cell r="BA26" t="str">
            <v>U1</v>
          </cell>
          <cell r="BB26">
            <v>17</v>
          </cell>
          <cell r="BC26">
            <v>17</v>
          </cell>
          <cell r="BD26">
            <v>1</v>
          </cell>
          <cell r="BE26" t="str">
            <v/>
          </cell>
          <cell r="BF26" t="str">
            <v>0</v>
          </cell>
          <cell r="BG26" t="str">
            <v>Y</v>
          </cell>
          <cell r="BH26">
            <v>8.0239834596829776E-2</v>
          </cell>
          <cell r="BK26">
            <v>0</v>
          </cell>
          <cell r="BL26">
            <v>0</v>
          </cell>
          <cell r="BM26">
            <v>0</v>
          </cell>
          <cell r="BN26">
            <v>0</v>
          </cell>
          <cell r="BO26">
            <v>0</v>
          </cell>
          <cell r="BP26">
            <v>0</v>
          </cell>
          <cell r="BQ26">
            <v>0</v>
          </cell>
          <cell r="BS26" t="str">
            <v>U1</v>
          </cell>
          <cell r="BT26" t="str">
            <v>U1</v>
          </cell>
          <cell r="BU26">
            <v>17</v>
          </cell>
          <cell r="BV26">
            <v>17</v>
          </cell>
          <cell r="BW26">
            <v>1</v>
          </cell>
          <cell r="BX26" t="str">
            <v/>
          </cell>
          <cell r="BY26" t="str">
            <v>0</v>
          </cell>
          <cell r="BZ26" t="str">
            <v>Y</v>
          </cell>
          <cell r="CA26">
            <v>8.0239834596829776E-2</v>
          </cell>
          <cell r="CC26">
            <v>0</v>
          </cell>
          <cell r="CD26">
            <v>0</v>
          </cell>
          <cell r="CE26">
            <v>0</v>
          </cell>
          <cell r="CF26">
            <v>0</v>
          </cell>
          <cell r="CG26">
            <v>0</v>
          </cell>
          <cell r="CH26">
            <v>0</v>
          </cell>
          <cell r="CI26">
            <v>0</v>
          </cell>
          <cell r="EW26">
            <v>0</v>
          </cell>
          <cell r="EY26">
            <v>25090.372401791868</v>
          </cell>
          <cell r="FA26">
            <v>43259.978660923502</v>
          </cell>
        </row>
        <row r="27">
          <cell r="AG27" t="str">
            <v>U2</v>
          </cell>
          <cell r="AH27" t="str">
            <v>U2</v>
          </cell>
          <cell r="AK27">
            <v>0.4</v>
          </cell>
          <cell r="AM27">
            <v>0</v>
          </cell>
          <cell r="AN27" t="str">
            <v>Y</v>
          </cell>
          <cell r="AO27">
            <v>4.663560732113145E-2</v>
          </cell>
          <cell r="AR27">
            <v>0</v>
          </cell>
          <cell r="AS27">
            <v>0</v>
          </cell>
          <cell r="AT27">
            <v>0</v>
          </cell>
          <cell r="AU27">
            <v>0</v>
          </cell>
          <cell r="AV27">
            <v>0</v>
          </cell>
          <cell r="AW27">
            <v>0</v>
          </cell>
          <cell r="AX27">
            <v>0</v>
          </cell>
          <cell r="AZ27" t="str">
            <v>U2</v>
          </cell>
          <cell r="BA27" t="str">
            <v>U2</v>
          </cell>
          <cell r="BB27">
            <v>18</v>
          </cell>
          <cell r="BC27">
            <v>18</v>
          </cell>
          <cell r="BD27">
            <v>0.4</v>
          </cell>
          <cell r="BE27" t="str">
            <v/>
          </cell>
          <cell r="BF27" t="str">
            <v>0</v>
          </cell>
          <cell r="BG27" t="str">
            <v>Y</v>
          </cell>
          <cell r="BH27">
            <v>4.663560732113145E-2</v>
          </cell>
          <cell r="BK27">
            <v>0</v>
          </cell>
          <cell r="BL27">
            <v>0</v>
          </cell>
          <cell r="BM27">
            <v>0</v>
          </cell>
          <cell r="BN27">
            <v>0</v>
          </cell>
          <cell r="BO27">
            <v>0</v>
          </cell>
          <cell r="BP27">
            <v>0</v>
          </cell>
          <cell r="BQ27">
            <v>0</v>
          </cell>
          <cell r="BS27" t="str">
            <v>U2</v>
          </cell>
          <cell r="BT27" t="str">
            <v>U2</v>
          </cell>
          <cell r="BU27">
            <v>18</v>
          </cell>
          <cell r="BV27">
            <v>18</v>
          </cell>
          <cell r="BW27">
            <v>0.4</v>
          </cell>
          <cell r="BX27" t="str">
            <v/>
          </cell>
          <cell r="BY27" t="str">
            <v>0</v>
          </cell>
          <cell r="BZ27" t="str">
            <v>Y</v>
          </cell>
          <cell r="CA27">
            <v>4.663560732113145E-2</v>
          </cell>
          <cell r="CC27">
            <v>0</v>
          </cell>
          <cell r="CD27">
            <v>0</v>
          </cell>
          <cell r="CE27">
            <v>0</v>
          </cell>
          <cell r="CF27">
            <v>0</v>
          </cell>
          <cell r="CG27">
            <v>0</v>
          </cell>
          <cell r="CH27">
            <v>0</v>
          </cell>
          <cell r="CI27">
            <v>0</v>
          </cell>
          <cell r="EW27">
            <v>17101.952745424289</v>
          </cell>
          <cell r="EY27">
            <v>17272.972272878538</v>
          </cell>
          <cell r="FA27">
            <v>17452.305249584024</v>
          </cell>
        </row>
        <row r="28">
          <cell r="AG28" t="str">
            <v>M6</v>
          </cell>
          <cell r="AH28" t="str">
            <v>M6</v>
          </cell>
          <cell r="AK28">
            <v>0.6</v>
          </cell>
          <cell r="AM28">
            <v>0</v>
          </cell>
          <cell r="AN28" t="str">
            <v>Y</v>
          </cell>
          <cell r="AO28">
            <v>6.1066002490660028E-2</v>
          </cell>
          <cell r="AR28">
            <v>0</v>
          </cell>
          <cell r="AS28">
            <v>0</v>
          </cell>
          <cell r="AT28">
            <v>0</v>
          </cell>
          <cell r="AU28">
            <v>0</v>
          </cell>
          <cell r="AV28">
            <v>0</v>
          </cell>
          <cell r="AW28">
            <v>0</v>
          </cell>
          <cell r="AX28">
            <v>0</v>
          </cell>
          <cell r="AZ28" t="str">
            <v>M6</v>
          </cell>
          <cell r="BA28" t="str">
            <v>M6</v>
          </cell>
          <cell r="BB28">
            <v>16</v>
          </cell>
          <cell r="BC28">
            <v>16</v>
          </cell>
          <cell r="BD28">
            <v>0.6</v>
          </cell>
          <cell r="BE28" t="str">
            <v/>
          </cell>
          <cell r="BF28" t="str">
            <v>0</v>
          </cell>
          <cell r="BG28" t="str">
            <v>Y</v>
          </cell>
          <cell r="BH28">
            <v>6.1066002490660028E-2</v>
          </cell>
          <cell r="BK28">
            <v>0</v>
          </cell>
          <cell r="BL28">
            <v>0</v>
          </cell>
          <cell r="BM28">
            <v>0</v>
          </cell>
          <cell r="BN28">
            <v>0</v>
          </cell>
          <cell r="BO28">
            <v>0</v>
          </cell>
          <cell r="BP28">
            <v>0</v>
          </cell>
          <cell r="BQ28">
            <v>0</v>
          </cell>
          <cell r="BS28" t="str">
            <v>M6</v>
          </cell>
          <cell r="BT28" t="str">
            <v>M6</v>
          </cell>
          <cell r="BU28">
            <v>16</v>
          </cell>
          <cell r="BV28">
            <v>16</v>
          </cell>
          <cell r="BW28">
            <v>0.6</v>
          </cell>
          <cell r="BX28" t="str">
            <v/>
          </cell>
          <cell r="BY28" t="str">
            <v>0</v>
          </cell>
          <cell r="BZ28" t="str">
            <v>Y</v>
          </cell>
          <cell r="CA28">
            <v>6.1066002490660028E-2</v>
          </cell>
          <cell r="CC28">
            <v>0</v>
          </cell>
          <cell r="CD28">
            <v>0</v>
          </cell>
          <cell r="CE28">
            <v>0</v>
          </cell>
          <cell r="CF28">
            <v>0</v>
          </cell>
          <cell r="CG28">
            <v>0</v>
          </cell>
          <cell r="CH28">
            <v>0</v>
          </cell>
          <cell r="CI28">
            <v>0</v>
          </cell>
          <cell r="EW28">
            <v>23113.325095890403</v>
          </cell>
          <cell r="EY28">
            <v>23344.121768368612</v>
          </cell>
          <cell r="FA28">
            <v>23583.332902864251</v>
          </cell>
        </row>
        <row r="29">
          <cell r="AG29" t="str">
            <v>M2</v>
          </cell>
          <cell r="AH29">
            <v>0</v>
          </cell>
          <cell r="AK29">
            <v>1</v>
          </cell>
          <cell r="AM29">
            <v>0</v>
          </cell>
          <cell r="AN29" t="str">
            <v>Y</v>
          </cell>
          <cell r="AO29">
            <v>8.9058075700664541E-2</v>
          </cell>
          <cell r="AR29">
            <v>0</v>
          </cell>
          <cell r="AS29">
            <v>0</v>
          </cell>
          <cell r="AT29">
            <v>0</v>
          </cell>
          <cell r="AU29">
            <v>0</v>
          </cell>
          <cell r="AV29">
            <v>0</v>
          </cell>
          <cell r="AW29">
            <v>0</v>
          </cell>
          <cell r="AX29">
            <v>0</v>
          </cell>
          <cell r="AZ29">
            <v>0</v>
          </cell>
          <cell r="BA29">
            <v>0</v>
          </cell>
          <cell r="BB29">
            <v>0</v>
          </cell>
          <cell r="BC29">
            <v>0</v>
          </cell>
          <cell r="BD29" t="str">
            <v/>
          </cell>
          <cell r="BE29" t="str">
            <v/>
          </cell>
          <cell r="BF29" t="str">
            <v>0</v>
          </cell>
          <cell r="BG29" t="str">
            <v/>
          </cell>
          <cell r="BH29" t="str">
            <v/>
          </cell>
          <cell r="BK29">
            <v>0</v>
          </cell>
          <cell r="BL29">
            <v>0</v>
          </cell>
          <cell r="BM29">
            <v>0</v>
          </cell>
          <cell r="BN29">
            <v>0</v>
          </cell>
          <cell r="BO29">
            <v>0</v>
          </cell>
          <cell r="BP29">
            <v>0</v>
          </cell>
          <cell r="BQ29" t="str">
            <v/>
          </cell>
          <cell r="BS29">
            <v>0</v>
          </cell>
          <cell r="BT29">
            <v>0</v>
          </cell>
          <cell r="BU29">
            <v>0</v>
          </cell>
          <cell r="BV29">
            <v>0</v>
          </cell>
          <cell r="BW29" t="str">
            <v/>
          </cell>
          <cell r="BX29" t="str">
            <v/>
          </cell>
          <cell r="BY29" t="str">
            <v>0</v>
          </cell>
          <cell r="BZ29" t="str">
            <v/>
          </cell>
          <cell r="CA29" t="str">
            <v/>
          </cell>
          <cell r="CC29">
            <v>0</v>
          </cell>
          <cell r="CD29">
            <v>0</v>
          </cell>
          <cell r="CE29">
            <v>0</v>
          </cell>
          <cell r="CF29">
            <v>0</v>
          </cell>
          <cell r="CG29">
            <v>0</v>
          </cell>
          <cell r="CH29">
            <v>0</v>
          </cell>
          <cell r="CI29" t="str">
            <v/>
          </cell>
          <cell r="EW29">
            <v>12060.719432245016</v>
          </cell>
          <cell r="EY29" t="str">
            <v/>
          </cell>
          <cell r="FA29" t="str">
            <v/>
          </cell>
        </row>
        <row r="30">
          <cell r="AH30" t="str">
            <v>M6</v>
          </cell>
          <cell r="AI30">
            <v>0</v>
          </cell>
          <cell r="AJ30">
            <v>16</v>
          </cell>
          <cell r="AK30">
            <v>1</v>
          </cell>
          <cell r="AM30">
            <v>0</v>
          </cell>
          <cell r="AN30" t="str">
            <v>Y</v>
          </cell>
          <cell r="AO30">
            <v>7.8290827740492175E-2</v>
          </cell>
          <cell r="AS30">
            <v>0</v>
          </cell>
          <cell r="AT30">
            <v>0</v>
          </cell>
          <cell r="AU30">
            <v>0</v>
          </cell>
          <cell r="AW30">
            <v>0</v>
          </cell>
          <cell r="AZ30" t="str">
            <v>M6</v>
          </cell>
          <cell r="BA30">
            <v>0</v>
          </cell>
          <cell r="BB30">
            <v>16</v>
          </cell>
          <cell r="BC30">
            <v>0</v>
          </cell>
          <cell r="BD30">
            <v>1</v>
          </cell>
          <cell r="BE30" t="str">
            <v/>
          </cell>
          <cell r="BF30" t="str">
            <v>0</v>
          </cell>
          <cell r="BG30" t="str">
            <v>Y</v>
          </cell>
          <cell r="BH30">
            <v>7.8019593067068571E-2</v>
          </cell>
          <cell r="BK30">
            <v>0</v>
          </cell>
          <cell r="BL30">
            <v>0</v>
          </cell>
          <cell r="BM30">
            <v>0</v>
          </cell>
          <cell r="BN30">
            <v>0</v>
          </cell>
          <cell r="BO30">
            <v>0</v>
          </cell>
          <cell r="BP30">
            <v>0</v>
          </cell>
          <cell r="BQ30">
            <v>0</v>
          </cell>
          <cell r="BS30">
            <v>0</v>
          </cell>
          <cell r="BT30">
            <v>0</v>
          </cell>
          <cell r="BU30">
            <v>0</v>
          </cell>
          <cell r="BV30">
            <v>0</v>
          </cell>
          <cell r="BW30" t="str">
            <v/>
          </cell>
          <cell r="BX30" t="str">
            <v/>
          </cell>
          <cell r="BY30" t="str">
            <v>0</v>
          </cell>
          <cell r="BZ30" t="str">
            <v/>
          </cell>
          <cell r="CA30" t="str">
            <v/>
          </cell>
          <cell r="CC30">
            <v>0</v>
          </cell>
          <cell r="CD30">
            <v>0</v>
          </cell>
          <cell r="CE30">
            <v>0</v>
          </cell>
          <cell r="CF30">
            <v>0</v>
          </cell>
          <cell r="CG30">
            <v>0</v>
          </cell>
          <cell r="CH30">
            <v>0</v>
          </cell>
          <cell r="CI30" t="str">
            <v/>
          </cell>
          <cell r="EW30">
            <v>22890.965999999997</v>
          </cell>
          <cell r="EY30">
            <v>16347.05274302939</v>
          </cell>
          <cell r="FA30" t="str">
            <v/>
          </cell>
        </row>
        <row r="31">
          <cell r="AG31" t="str">
            <v>U2</v>
          </cell>
          <cell r="AH31" t="str">
            <v>U2</v>
          </cell>
          <cell r="AK31">
            <v>0.6</v>
          </cell>
          <cell r="AM31">
            <v>0</v>
          </cell>
          <cell r="AN31" t="str">
            <v>Y</v>
          </cell>
          <cell r="AO31">
            <v>6.5820598006644512E-2</v>
          </cell>
          <cell r="AR31">
            <v>0</v>
          </cell>
          <cell r="AS31">
            <v>0</v>
          </cell>
          <cell r="AT31">
            <v>0</v>
          </cell>
          <cell r="AU31">
            <v>0</v>
          </cell>
          <cell r="AV31">
            <v>0</v>
          </cell>
          <cell r="AW31">
            <v>0</v>
          </cell>
          <cell r="AX31">
            <v>0</v>
          </cell>
          <cell r="AZ31" t="str">
            <v>U2</v>
          </cell>
          <cell r="BA31" t="str">
            <v>U2</v>
          </cell>
          <cell r="BB31">
            <v>18</v>
          </cell>
          <cell r="BC31">
            <v>18</v>
          </cell>
          <cell r="BD31">
            <v>0.6</v>
          </cell>
          <cell r="BE31" t="str">
            <v/>
          </cell>
          <cell r="BF31" t="str">
            <v>0</v>
          </cell>
          <cell r="BG31" t="str">
            <v>Y</v>
          </cell>
          <cell r="BH31">
            <v>6.5820598006644512E-2</v>
          </cell>
          <cell r="BK31">
            <v>0</v>
          </cell>
          <cell r="BL31">
            <v>0</v>
          </cell>
          <cell r="BM31">
            <v>0</v>
          </cell>
          <cell r="BN31">
            <v>0</v>
          </cell>
          <cell r="BO31">
            <v>0</v>
          </cell>
          <cell r="BP31">
            <v>0</v>
          </cell>
          <cell r="BQ31">
            <v>0</v>
          </cell>
          <cell r="BS31" t="str">
            <v>U2</v>
          </cell>
          <cell r="BT31" t="str">
            <v>U2</v>
          </cell>
          <cell r="BU31">
            <v>18</v>
          </cell>
          <cell r="BV31">
            <v>18</v>
          </cell>
          <cell r="BW31">
            <v>0.6</v>
          </cell>
          <cell r="BX31" t="str">
            <v/>
          </cell>
          <cell r="BY31" t="str">
            <v>0</v>
          </cell>
          <cell r="BZ31" t="str">
            <v>Y</v>
          </cell>
          <cell r="CA31">
            <v>6.5820598006644512E-2</v>
          </cell>
          <cell r="CC31">
            <v>0</v>
          </cell>
          <cell r="CD31">
            <v>0</v>
          </cell>
          <cell r="CE31">
            <v>0</v>
          </cell>
          <cell r="CF31">
            <v>0</v>
          </cell>
          <cell r="CG31">
            <v>0</v>
          </cell>
          <cell r="CH31">
            <v>0</v>
          </cell>
          <cell r="CI31">
            <v>0</v>
          </cell>
          <cell r="EW31">
            <v>26074.565840531563</v>
          </cell>
          <cell r="EY31">
            <v>26335.23908970099</v>
          </cell>
          <cell r="FA31">
            <v>26595.912338870432</v>
          </cell>
        </row>
        <row r="32">
          <cell r="AG32" t="str">
            <v>M4</v>
          </cell>
          <cell r="AH32" t="str">
            <v>M6</v>
          </cell>
          <cell r="AK32">
            <v>1</v>
          </cell>
          <cell r="AM32">
            <v>0</v>
          </cell>
          <cell r="AN32" t="str">
            <v>Y</v>
          </cell>
          <cell r="AO32">
            <v>7.8290827740492175E-2</v>
          </cell>
          <cell r="AR32">
            <v>0</v>
          </cell>
          <cell r="AS32">
            <v>0</v>
          </cell>
          <cell r="AT32">
            <v>0</v>
          </cell>
          <cell r="AU32">
            <v>0</v>
          </cell>
          <cell r="AV32">
            <v>0</v>
          </cell>
          <cell r="AW32">
            <v>0</v>
          </cell>
          <cell r="AX32">
            <v>0</v>
          </cell>
          <cell r="AZ32" t="str">
            <v>M6</v>
          </cell>
          <cell r="BA32" t="str">
            <v>M6</v>
          </cell>
          <cell r="BB32">
            <v>16</v>
          </cell>
          <cell r="BC32">
            <v>16</v>
          </cell>
          <cell r="BD32">
            <v>1</v>
          </cell>
          <cell r="BE32" t="str">
            <v/>
          </cell>
          <cell r="BF32" t="str">
            <v>0</v>
          </cell>
          <cell r="BG32" t="str">
            <v>Y</v>
          </cell>
          <cell r="BH32">
            <v>7.8290827740492175E-2</v>
          </cell>
          <cell r="BK32">
            <v>0</v>
          </cell>
          <cell r="BL32">
            <v>0</v>
          </cell>
          <cell r="BM32">
            <v>0</v>
          </cell>
          <cell r="BN32">
            <v>0</v>
          </cell>
          <cell r="BO32">
            <v>0</v>
          </cell>
          <cell r="BP32">
            <v>0</v>
          </cell>
          <cell r="BQ32">
            <v>0</v>
          </cell>
          <cell r="BS32" t="str">
            <v>M6</v>
          </cell>
          <cell r="BT32" t="str">
            <v>M6</v>
          </cell>
          <cell r="BU32">
            <v>16</v>
          </cell>
          <cell r="BV32">
            <v>16</v>
          </cell>
          <cell r="BW32">
            <v>1</v>
          </cell>
          <cell r="BX32" t="str">
            <v/>
          </cell>
          <cell r="BY32" t="str">
            <v>0</v>
          </cell>
          <cell r="BZ32" t="str">
            <v>Y</v>
          </cell>
          <cell r="CA32">
            <v>7.8290827740492175E-2</v>
          </cell>
          <cell r="CC32">
            <v>0</v>
          </cell>
          <cell r="CD32">
            <v>0</v>
          </cell>
          <cell r="CE32">
            <v>0</v>
          </cell>
          <cell r="CF32">
            <v>0</v>
          </cell>
          <cell r="CG32">
            <v>0</v>
          </cell>
          <cell r="CH32">
            <v>0</v>
          </cell>
          <cell r="CI32">
            <v>0</v>
          </cell>
          <cell r="EW32">
            <v>36796.977890380309</v>
          </cell>
          <cell r="EY32">
            <v>39472.101966442948</v>
          </cell>
          <cell r="FA32">
            <v>39867.152194630879</v>
          </cell>
        </row>
        <row r="33">
          <cell r="AG33" t="str">
            <v>U3</v>
          </cell>
          <cell r="AH33">
            <v>0</v>
          </cell>
          <cell r="AK33">
            <v>1</v>
          </cell>
          <cell r="AM33">
            <v>0</v>
          </cell>
          <cell r="AN33" t="str">
            <v>Y</v>
          </cell>
          <cell r="AO33">
            <v>5.9856594110115235E-2</v>
          </cell>
          <cell r="AR33">
            <v>0</v>
          </cell>
          <cell r="AS33">
            <v>0</v>
          </cell>
          <cell r="AT33">
            <v>0</v>
          </cell>
          <cell r="AU33">
            <v>0</v>
          </cell>
          <cell r="AV33">
            <v>0</v>
          </cell>
          <cell r="AW33">
            <v>0</v>
          </cell>
          <cell r="AX33">
            <v>0</v>
          </cell>
          <cell r="AZ33">
            <v>0</v>
          </cell>
          <cell r="BA33">
            <v>0</v>
          </cell>
          <cell r="BB33">
            <v>0</v>
          </cell>
          <cell r="BC33">
            <v>0</v>
          </cell>
          <cell r="BD33" t="str">
            <v/>
          </cell>
          <cell r="BE33" t="str">
            <v/>
          </cell>
          <cell r="BF33" t="str">
            <v>0</v>
          </cell>
          <cell r="BG33" t="str">
            <v/>
          </cell>
          <cell r="BH33" t="str">
            <v/>
          </cell>
          <cell r="BK33">
            <v>0</v>
          </cell>
          <cell r="BL33">
            <v>0</v>
          </cell>
          <cell r="BM33">
            <v>0</v>
          </cell>
          <cell r="BN33">
            <v>0</v>
          </cell>
          <cell r="BO33">
            <v>0</v>
          </cell>
          <cell r="BP33">
            <v>0</v>
          </cell>
          <cell r="BQ33" t="str">
            <v/>
          </cell>
          <cell r="BS33">
            <v>0</v>
          </cell>
          <cell r="BT33">
            <v>0</v>
          </cell>
          <cell r="BU33">
            <v>0</v>
          </cell>
          <cell r="BV33">
            <v>0</v>
          </cell>
          <cell r="BW33" t="str">
            <v/>
          </cell>
          <cell r="BX33" t="str">
            <v/>
          </cell>
          <cell r="BY33" t="str">
            <v>0</v>
          </cell>
          <cell r="BZ33" t="str">
            <v/>
          </cell>
          <cell r="CA33" t="str">
            <v/>
          </cell>
          <cell r="CC33">
            <v>0</v>
          </cell>
          <cell r="CD33">
            <v>0</v>
          </cell>
          <cell r="CE33">
            <v>0</v>
          </cell>
          <cell r="CF33">
            <v>0</v>
          </cell>
          <cell r="CG33">
            <v>0</v>
          </cell>
          <cell r="CH33">
            <v>0</v>
          </cell>
          <cell r="CI33" t="str">
            <v/>
          </cell>
          <cell r="EW33">
            <v>18577.251510883481</v>
          </cell>
          <cell r="EY33" t="str">
            <v/>
          </cell>
          <cell r="FA33" t="str">
            <v/>
          </cell>
        </row>
        <row r="34">
          <cell r="AH34" t="str">
            <v>U3</v>
          </cell>
          <cell r="AI34">
            <v>0</v>
          </cell>
          <cell r="AJ34">
            <v>19</v>
          </cell>
          <cell r="AK34">
            <v>0.5</v>
          </cell>
          <cell r="AM34">
            <v>0</v>
          </cell>
          <cell r="AN34" t="str">
            <v>Y</v>
          </cell>
          <cell r="AO34">
            <v>5.9856594110115235E-2</v>
          </cell>
          <cell r="AS34">
            <v>0</v>
          </cell>
          <cell r="AT34">
            <v>0</v>
          </cell>
          <cell r="AU34">
            <v>0</v>
          </cell>
          <cell r="AW34">
            <v>0</v>
          </cell>
          <cell r="AZ34" t="str">
            <v>U3</v>
          </cell>
          <cell r="BA34" t="str">
            <v>U3</v>
          </cell>
          <cell r="BB34">
            <v>19</v>
          </cell>
          <cell r="BC34">
            <v>19</v>
          </cell>
          <cell r="BD34">
            <v>0.5</v>
          </cell>
          <cell r="BE34" t="str">
            <v/>
          </cell>
          <cell r="BF34" t="str">
            <v>0</v>
          </cell>
          <cell r="BG34" t="str">
            <v>Y</v>
          </cell>
          <cell r="BH34">
            <v>5.9856594110115235E-2</v>
          </cell>
          <cell r="BK34">
            <v>0</v>
          </cell>
          <cell r="BL34">
            <v>0</v>
          </cell>
          <cell r="BM34">
            <v>0</v>
          </cell>
          <cell r="BN34">
            <v>0</v>
          </cell>
          <cell r="BO34">
            <v>0</v>
          </cell>
          <cell r="BP34">
            <v>0</v>
          </cell>
          <cell r="BQ34">
            <v>0</v>
          </cell>
          <cell r="BS34" t="str">
            <v>U3</v>
          </cell>
          <cell r="BT34" t="str">
            <v>U3</v>
          </cell>
          <cell r="BU34">
            <v>19</v>
          </cell>
          <cell r="BV34">
            <v>19</v>
          </cell>
          <cell r="BW34">
            <v>0.5</v>
          </cell>
          <cell r="BX34" t="str">
            <v/>
          </cell>
          <cell r="BY34" t="str">
            <v>0</v>
          </cell>
          <cell r="BZ34" t="str">
            <v>Y</v>
          </cell>
          <cell r="CA34">
            <v>5.9856594110115235E-2</v>
          </cell>
          <cell r="CC34">
            <v>0</v>
          </cell>
          <cell r="CD34">
            <v>0</v>
          </cell>
          <cell r="CE34">
            <v>0</v>
          </cell>
          <cell r="CF34">
            <v>0</v>
          </cell>
          <cell r="CG34">
            <v>0</v>
          </cell>
          <cell r="CH34">
            <v>0</v>
          </cell>
          <cell r="CI34">
            <v>0</v>
          </cell>
          <cell r="EW34">
            <v>13130.165999999999</v>
          </cell>
          <cell r="EY34">
            <v>22643.351938540334</v>
          </cell>
          <cell r="FA34">
            <v>22873.916404609474</v>
          </cell>
        </row>
        <row r="35">
          <cell r="AH35" t="str">
            <v>U1</v>
          </cell>
          <cell r="AI35">
            <v>0</v>
          </cell>
          <cell r="AJ35">
            <v>17</v>
          </cell>
          <cell r="AK35">
            <v>0.5</v>
          </cell>
          <cell r="AM35">
            <v>0</v>
          </cell>
          <cell r="AN35" t="str">
            <v>Y</v>
          </cell>
          <cell r="AO35">
            <v>5.6446896551724135E-2</v>
          </cell>
          <cell r="AS35">
            <v>0</v>
          </cell>
          <cell r="AT35">
            <v>0</v>
          </cell>
          <cell r="AU35">
            <v>0</v>
          </cell>
          <cell r="AW35">
            <v>0</v>
          </cell>
          <cell r="AZ35" t="str">
            <v>U1</v>
          </cell>
          <cell r="BA35" t="str">
            <v>U1</v>
          </cell>
          <cell r="BB35">
            <v>17</v>
          </cell>
          <cell r="BC35">
            <v>17</v>
          </cell>
          <cell r="BD35">
            <v>0.5</v>
          </cell>
          <cell r="BE35" t="str">
            <v/>
          </cell>
          <cell r="BF35" t="str">
            <v>0</v>
          </cell>
          <cell r="BG35" t="str">
            <v>Y</v>
          </cell>
          <cell r="BH35">
            <v>5.6446896551724135E-2</v>
          </cell>
          <cell r="BK35">
            <v>0</v>
          </cell>
          <cell r="BL35">
            <v>0</v>
          </cell>
          <cell r="BM35">
            <v>0</v>
          </cell>
          <cell r="BN35">
            <v>0</v>
          </cell>
          <cell r="BO35">
            <v>0</v>
          </cell>
          <cell r="BP35">
            <v>0</v>
          </cell>
          <cell r="BQ35">
            <v>0</v>
          </cell>
          <cell r="BS35" t="str">
            <v>U1</v>
          </cell>
          <cell r="BT35" t="str">
            <v>U1</v>
          </cell>
          <cell r="BU35">
            <v>17</v>
          </cell>
          <cell r="BV35">
            <v>17</v>
          </cell>
          <cell r="BW35">
            <v>0.5</v>
          </cell>
          <cell r="BX35" t="str">
            <v/>
          </cell>
          <cell r="BY35" t="str">
            <v>0</v>
          </cell>
          <cell r="BZ35" t="str">
            <v>Y</v>
          </cell>
          <cell r="CA35">
            <v>5.6446896551724135E-2</v>
          </cell>
          <cell r="CC35">
            <v>0</v>
          </cell>
          <cell r="CD35">
            <v>0</v>
          </cell>
          <cell r="CE35">
            <v>0</v>
          </cell>
          <cell r="CF35">
            <v>0</v>
          </cell>
          <cell r="CG35">
            <v>0</v>
          </cell>
          <cell r="CH35">
            <v>0</v>
          </cell>
          <cell r="CI35">
            <v>0</v>
          </cell>
          <cell r="EW35">
            <v>12179.232384827586</v>
          </cell>
          <cell r="EY35">
            <v>20996.033884137931</v>
          </cell>
          <cell r="FA35">
            <v>21205.587091034486</v>
          </cell>
        </row>
        <row r="36">
          <cell r="AG36" t="str">
            <v>M2</v>
          </cell>
          <cell r="AH36" t="str">
            <v>M3</v>
          </cell>
          <cell r="AK36">
            <v>1</v>
          </cell>
          <cell r="AM36">
            <v>0</v>
          </cell>
          <cell r="AN36" t="str">
            <v>Y</v>
          </cell>
          <cell r="AO36">
            <v>7.1749298409728712E-2</v>
          </cell>
          <cell r="AR36">
            <v>0</v>
          </cell>
          <cell r="AS36">
            <v>0</v>
          </cell>
          <cell r="AT36">
            <v>0</v>
          </cell>
          <cell r="AU36">
            <v>0</v>
          </cell>
          <cell r="AV36">
            <v>0</v>
          </cell>
          <cell r="AW36">
            <v>0</v>
          </cell>
          <cell r="AX36">
            <v>0</v>
          </cell>
          <cell r="AZ36" t="str">
            <v>M3</v>
          </cell>
          <cell r="BA36" t="str">
            <v>M4</v>
          </cell>
          <cell r="BB36">
            <v>13</v>
          </cell>
          <cell r="BC36">
            <v>14</v>
          </cell>
          <cell r="BD36">
            <v>1</v>
          </cell>
          <cell r="BE36" t="str">
            <v/>
          </cell>
          <cell r="BF36" t="str">
            <v>0</v>
          </cell>
          <cell r="BG36" t="str">
            <v>Y</v>
          </cell>
          <cell r="BH36">
            <v>7.4046915725456131E-2</v>
          </cell>
          <cell r="BK36">
            <v>0</v>
          </cell>
          <cell r="BL36">
            <v>0</v>
          </cell>
          <cell r="BM36">
            <v>0</v>
          </cell>
          <cell r="BN36">
            <v>0</v>
          </cell>
          <cell r="BO36">
            <v>0</v>
          </cell>
          <cell r="BP36">
            <v>0</v>
          </cell>
          <cell r="BQ36">
            <v>0</v>
          </cell>
          <cell r="BS36" t="str">
            <v>M4</v>
          </cell>
          <cell r="BT36" t="str">
            <v>M5</v>
          </cell>
          <cell r="BU36">
            <v>14</v>
          </cell>
          <cell r="BV36">
            <v>15</v>
          </cell>
          <cell r="BW36">
            <v>1</v>
          </cell>
          <cell r="BX36" t="str">
            <v/>
          </cell>
          <cell r="BY36" t="str">
            <v>0</v>
          </cell>
          <cell r="BZ36" t="str">
            <v>Y</v>
          </cell>
          <cell r="CA36">
            <v>7.6263877715205139E-2</v>
          </cell>
          <cell r="CC36">
            <v>0</v>
          </cell>
          <cell r="CD36">
            <v>0</v>
          </cell>
          <cell r="CE36">
            <v>0</v>
          </cell>
          <cell r="CF36">
            <v>0</v>
          </cell>
          <cell r="CG36">
            <v>0</v>
          </cell>
          <cell r="CH36">
            <v>0</v>
          </cell>
          <cell r="CI36">
            <v>0</v>
          </cell>
          <cell r="EW36">
            <v>30049.502115996263</v>
          </cell>
          <cell r="EY36">
            <v>32786.825973935709</v>
          </cell>
          <cell r="FA36">
            <v>35771.733574416736</v>
          </cell>
        </row>
        <row r="37">
          <cell r="AG37" t="str">
            <v>M5</v>
          </cell>
          <cell r="AH37" t="str">
            <v>M6</v>
          </cell>
          <cell r="AK37">
            <v>0.5</v>
          </cell>
          <cell r="AM37">
            <v>0</v>
          </cell>
          <cell r="AN37" t="str">
            <v>Y</v>
          </cell>
          <cell r="AO37">
            <v>5.2466367713004482E-2</v>
          </cell>
          <cell r="AR37">
            <v>0</v>
          </cell>
          <cell r="AS37">
            <v>0</v>
          </cell>
          <cell r="AT37">
            <v>0</v>
          </cell>
          <cell r="AU37">
            <v>0</v>
          </cell>
          <cell r="AV37">
            <v>0</v>
          </cell>
          <cell r="AW37">
            <v>0</v>
          </cell>
          <cell r="AX37">
            <v>0</v>
          </cell>
          <cell r="AZ37" t="str">
            <v>M6</v>
          </cell>
          <cell r="BA37" t="str">
            <v>M6</v>
          </cell>
          <cell r="BB37">
            <v>16</v>
          </cell>
          <cell r="BC37">
            <v>16</v>
          </cell>
          <cell r="BD37">
            <v>0.5</v>
          </cell>
          <cell r="BE37" t="str">
            <v/>
          </cell>
          <cell r="BF37" t="str">
            <v>0</v>
          </cell>
          <cell r="BG37" t="str">
            <v>Y</v>
          </cell>
          <cell r="BH37">
            <v>5.2466367713004482E-2</v>
          </cell>
          <cell r="BK37">
            <v>0</v>
          </cell>
          <cell r="BL37">
            <v>0</v>
          </cell>
          <cell r="BM37">
            <v>0</v>
          </cell>
          <cell r="BN37">
            <v>0</v>
          </cell>
          <cell r="BO37">
            <v>0</v>
          </cell>
          <cell r="BP37">
            <v>0</v>
          </cell>
          <cell r="BQ37">
            <v>0</v>
          </cell>
          <cell r="BS37" t="str">
            <v>M6</v>
          </cell>
          <cell r="BT37" t="str">
            <v>M6</v>
          </cell>
          <cell r="BU37">
            <v>16</v>
          </cell>
          <cell r="BV37">
            <v>16</v>
          </cell>
          <cell r="BW37">
            <v>0.5</v>
          </cell>
          <cell r="BX37" t="str">
            <v/>
          </cell>
          <cell r="BY37" t="str">
            <v>0</v>
          </cell>
          <cell r="BZ37" t="str">
            <v>Y</v>
          </cell>
          <cell r="CA37">
            <v>5.2466367713004482E-2</v>
          </cell>
          <cell r="CC37">
            <v>0</v>
          </cell>
          <cell r="CD37">
            <v>0</v>
          </cell>
          <cell r="CE37">
            <v>0</v>
          </cell>
          <cell r="CF37">
            <v>0</v>
          </cell>
          <cell r="CG37">
            <v>0</v>
          </cell>
          <cell r="CH37">
            <v>0</v>
          </cell>
          <cell r="CI37">
            <v>0</v>
          </cell>
          <cell r="EW37">
            <v>18542.886955156948</v>
          </cell>
          <cell r="EY37">
            <v>19322.22049327354</v>
          </cell>
          <cell r="FA37">
            <v>19514.368578475332</v>
          </cell>
        </row>
        <row r="38">
          <cell r="AG38" t="str">
            <v>L7</v>
          </cell>
          <cell r="AH38" t="str">
            <v>L8</v>
          </cell>
          <cell r="AK38">
            <v>0.6</v>
          </cell>
          <cell r="AM38">
            <v>0</v>
          </cell>
          <cell r="AN38" t="str">
            <v>Y</v>
          </cell>
          <cell r="AO38">
            <v>7.362466960352422E-2</v>
          </cell>
          <cell r="AR38">
            <v>0</v>
          </cell>
          <cell r="AS38">
            <v>0</v>
          </cell>
          <cell r="AT38">
            <v>0</v>
          </cell>
          <cell r="AU38">
            <v>0</v>
          </cell>
          <cell r="AV38">
            <v>0</v>
          </cell>
          <cell r="AW38">
            <v>0</v>
          </cell>
          <cell r="AX38">
            <v>0</v>
          </cell>
          <cell r="AZ38" t="str">
            <v>L8</v>
          </cell>
          <cell r="BA38" t="str">
            <v>L8</v>
          </cell>
          <cell r="BB38">
            <v>55</v>
          </cell>
          <cell r="BC38">
            <v>55</v>
          </cell>
          <cell r="BD38">
            <v>0.6</v>
          </cell>
          <cell r="BE38" t="str">
            <v/>
          </cell>
          <cell r="BF38" t="str">
            <v>0</v>
          </cell>
          <cell r="BG38" t="str">
            <v>Y</v>
          </cell>
          <cell r="BH38">
            <v>7.362466960352422E-2</v>
          </cell>
          <cell r="BK38">
            <v>0</v>
          </cell>
          <cell r="BL38">
            <v>0</v>
          </cell>
          <cell r="BM38">
            <v>0</v>
          </cell>
          <cell r="BN38">
            <v>0</v>
          </cell>
          <cell r="BO38">
            <v>0</v>
          </cell>
          <cell r="BP38">
            <v>0</v>
          </cell>
          <cell r="BQ38">
            <v>0</v>
          </cell>
          <cell r="BS38" t="str">
            <v>L8</v>
          </cell>
          <cell r="BT38" t="str">
            <v>L8</v>
          </cell>
          <cell r="BU38">
            <v>55</v>
          </cell>
          <cell r="BV38">
            <v>55</v>
          </cell>
          <cell r="BW38">
            <v>0.6</v>
          </cell>
          <cell r="BX38" t="str">
            <v/>
          </cell>
          <cell r="BY38" t="str">
            <v>0</v>
          </cell>
          <cell r="BZ38" t="str">
            <v>Y</v>
          </cell>
          <cell r="CA38">
            <v>7.362466960352422E-2</v>
          </cell>
          <cell r="CC38">
            <v>0</v>
          </cell>
          <cell r="CD38">
            <v>0</v>
          </cell>
          <cell r="CE38">
            <v>0</v>
          </cell>
          <cell r="CF38">
            <v>0</v>
          </cell>
          <cell r="CG38">
            <v>0</v>
          </cell>
          <cell r="CH38">
            <v>0</v>
          </cell>
          <cell r="CI38">
            <v>0</v>
          </cell>
          <cell r="EW38">
            <v>32657.613491629956</v>
          </cell>
          <cell r="EY38">
            <v>33296.506067841408</v>
          </cell>
          <cell r="FA38">
            <v>33631.742476651991</v>
          </cell>
        </row>
        <row r="39">
          <cell r="AG39" t="str">
            <v>U1</v>
          </cell>
          <cell r="AH39" t="str">
            <v>U1</v>
          </cell>
          <cell r="AK39">
            <v>0.2</v>
          </cell>
          <cell r="AM39">
            <v>0</v>
          </cell>
          <cell r="AN39" t="str">
            <v>Y</v>
          </cell>
          <cell r="AO39">
            <v>-5.1519607843137256E-3</v>
          </cell>
          <cell r="AR39">
            <v>0</v>
          </cell>
          <cell r="AS39">
            <v>0</v>
          </cell>
          <cell r="AT39">
            <v>0</v>
          </cell>
          <cell r="AU39">
            <v>0</v>
          </cell>
          <cell r="AV39">
            <v>0</v>
          </cell>
          <cell r="AW39">
            <v>0</v>
          </cell>
          <cell r="AX39">
            <v>0</v>
          </cell>
          <cell r="AZ39" t="str">
            <v>U1</v>
          </cell>
          <cell r="BA39" t="str">
            <v>U1</v>
          </cell>
          <cell r="BB39">
            <v>17</v>
          </cell>
          <cell r="BC39">
            <v>17</v>
          </cell>
          <cell r="BD39">
            <v>0.2</v>
          </cell>
          <cell r="BE39" t="str">
            <v/>
          </cell>
          <cell r="BF39" t="str">
            <v>0</v>
          </cell>
          <cell r="BG39" t="str">
            <v>Y</v>
          </cell>
          <cell r="BH39">
            <v>-5.1519607843137256E-3</v>
          </cell>
          <cell r="BK39">
            <v>0</v>
          </cell>
          <cell r="BL39">
            <v>0</v>
          </cell>
          <cell r="BM39">
            <v>0</v>
          </cell>
          <cell r="BN39">
            <v>0</v>
          </cell>
          <cell r="BO39">
            <v>0</v>
          </cell>
          <cell r="BP39">
            <v>0</v>
          </cell>
          <cell r="BQ39">
            <v>0</v>
          </cell>
          <cell r="BS39" t="str">
            <v>U1</v>
          </cell>
          <cell r="BT39" t="str">
            <v>U1</v>
          </cell>
          <cell r="BU39">
            <v>17</v>
          </cell>
          <cell r="BV39">
            <v>17</v>
          </cell>
          <cell r="BW39">
            <v>0.2</v>
          </cell>
          <cell r="BX39" t="str">
            <v/>
          </cell>
          <cell r="BY39" t="str">
            <v>0</v>
          </cell>
          <cell r="BZ39" t="str">
            <v>Y</v>
          </cell>
          <cell r="CA39">
            <v>-5.1519607843137256E-3</v>
          </cell>
          <cell r="CC39">
            <v>0</v>
          </cell>
          <cell r="CD39">
            <v>0</v>
          </cell>
          <cell r="CE39">
            <v>0</v>
          </cell>
          <cell r="CF39">
            <v>0</v>
          </cell>
          <cell r="CG39">
            <v>0</v>
          </cell>
          <cell r="CH39">
            <v>0</v>
          </cell>
          <cell r="CI39">
            <v>0</v>
          </cell>
          <cell r="EW39">
            <v>7885.0570882352931</v>
          </cell>
          <cell r="EY39">
            <v>7966.8381470588211</v>
          </cell>
          <cell r="FA39">
            <v>8048.6192058823544</v>
          </cell>
        </row>
        <row r="40">
          <cell r="AG40" t="str">
            <v>M6</v>
          </cell>
          <cell r="AH40">
            <v>0</v>
          </cell>
          <cell r="AK40">
            <v>1</v>
          </cell>
          <cell r="AM40">
            <v>0</v>
          </cell>
          <cell r="AN40" t="str">
            <v>Y</v>
          </cell>
          <cell r="AO40">
            <v>8.9058075700664541E-2</v>
          </cell>
          <cell r="AR40">
            <v>0</v>
          </cell>
          <cell r="AS40">
            <v>0</v>
          </cell>
          <cell r="AT40">
            <v>0</v>
          </cell>
          <cell r="AU40">
            <v>0</v>
          </cell>
          <cell r="AV40">
            <v>0</v>
          </cell>
          <cell r="AW40">
            <v>0</v>
          </cell>
          <cell r="AX40">
            <v>0</v>
          </cell>
          <cell r="AZ40">
            <v>0</v>
          </cell>
          <cell r="BA40">
            <v>0</v>
          </cell>
          <cell r="BB40">
            <v>0</v>
          </cell>
          <cell r="BC40">
            <v>0</v>
          </cell>
          <cell r="BD40" t="str">
            <v/>
          </cell>
          <cell r="BE40" t="str">
            <v/>
          </cell>
          <cell r="BF40" t="str">
            <v>0</v>
          </cell>
          <cell r="BG40" t="str">
            <v/>
          </cell>
          <cell r="BH40" t="str">
            <v/>
          </cell>
          <cell r="BK40">
            <v>0</v>
          </cell>
          <cell r="BL40">
            <v>0</v>
          </cell>
          <cell r="BM40">
            <v>0</v>
          </cell>
          <cell r="BN40">
            <v>0</v>
          </cell>
          <cell r="BO40">
            <v>0</v>
          </cell>
          <cell r="BP40">
            <v>0</v>
          </cell>
          <cell r="BQ40" t="str">
            <v/>
          </cell>
          <cell r="BS40">
            <v>0</v>
          </cell>
          <cell r="BT40">
            <v>0</v>
          </cell>
          <cell r="BU40">
            <v>0</v>
          </cell>
          <cell r="BV40">
            <v>0</v>
          </cell>
          <cell r="BW40" t="str">
            <v/>
          </cell>
          <cell r="BX40" t="str">
            <v/>
          </cell>
          <cell r="BY40" t="str">
            <v>0</v>
          </cell>
          <cell r="BZ40" t="str">
            <v/>
          </cell>
          <cell r="CA40" t="str">
            <v/>
          </cell>
          <cell r="CC40">
            <v>0</v>
          </cell>
          <cell r="CD40">
            <v>0</v>
          </cell>
          <cell r="CE40">
            <v>0</v>
          </cell>
          <cell r="CF40">
            <v>0</v>
          </cell>
          <cell r="CG40">
            <v>0</v>
          </cell>
          <cell r="CH40">
            <v>0</v>
          </cell>
          <cell r="CI40" t="str">
            <v/>
          </cell>
          <cell r="EW40">
            <v>16335.171245304826</v>
          </cell>
          <cell r="EY40" t="str">
            <v/>
          </cell>
          <cell r="FA40" t="str">
            <v/>
          </cell>
        </row>
        <row r="41">
          <cell r="AG41" t="str">
            <v>M1</v>
          </cell>
          <cell r="AH41" t="str">
            <v>M2</v>
          </cell>
          <cell r="AK41">
            <v>1</v>
          </cell>
          <cell r="AM41">
            <v>0</v>
          </cell>
          <cell r="AN41" t="str">
            <v>Y</v>
          </cell>
          <cell r="AO41">
            <v>6.9140546006066728E-2</v>
          </cell>
          <cell r="AR41">
            <v>0</v>
          </cell>
          <cell r="AS41">
            <v>0</v>
          </cell>
          <cell r="AT41">
            <v>0</v>
          </cell>
          <cell r="AU41">
            <v>0</v>
          </cell>
          <cell r="AV41">
            <v>0</v>
          </cell>
          <cell r="AW41">
            <v>0</v>
          </cell>
          <cell r="AX41">
            <v>0</v>
          </cell>
          <cell r="AZ41" t="str">
            <v>M2</v>
          </cell>
          <cell r="BA41" t="str">
            <v>M3</v>
          </cell>
          <cell r="BB41">
            <v>12</v>
          </cell>
          <cell r="BC41">
            <v>13</v>
          </cell>
          <cell r="BD41">
            <v>1</v>
          </cell>
          <cell r="BE41" t="str">
            <v/>
          </cell>
          <cell r="BF41" t="str">
            <v>0</v>
          </cell>
          <cell r="BG41" t="str">
            <v>Y</v>
          </cell>
          <cell r="BH41">
            <v>7.1749298409728712E-2</v>
          </cell>
          <cell r="BK41">
            <v>0</v>
          </cell>
          <cell r="BL41">
            <v>0</v>
          </cell>
          <cell r="BM41">
            <v>0</v>
          </cell>
          <cell r="BN41">
            <v>0</v>
          </cell>
          <cell r="BO41">
            <v>0</v>
          </cell>
          <cell r="BP41">
            <v>0</v>
          </cell>
          <cell r="BQ41">
            <v>0</v>
          </cell>
          <cell r="BS41" t="str">
            <v>M3</v>
          </cell>
          <cell r="BT41" t="str">
            <v>M4</v>
          </cell>
          <cell r="BU41">
            <v>13</v>
          </cell>
          <cell r="BV41">
            <v>14</v>
          </cell>
          <cell r="BW41">
            <v>1</v>
          </cell>
          <cell r="BX41" t="str">
            <v/>
          </cell>
          <cell r="BY41" t="str">
            <v>0</v>
          </cell>
          <cell r="BZ41" t="str">
            <v>Y</v>
          </cell>
          <cell r="CA41">
            <v>7.4046915725456131E-2</v>
          </cell>
          <cell r="CC41">
            <v>0</v>
          </cell>
          <cell r="CD41">
            <v>0</v>
          </cell>
          <cell r="CE41">
            <v>0</v>
          </cell>
          <cell r="CF41">
            <v>0</v>
          </cell>
          <cell r="CG41">
            <v>0</v>
          </cell>
          <cell r="CH41">
            <v>0</v>
          </cell>
          <cell r="CI41">
            <v>0</v>
          </cell>
          <cell r="EW41">
            <v>27766.674828109208</v>
          </cell>
          <cell r="EY41">
            <v>30351.476691300275</v>
          </cell>
          <cell r="FA41">
            <v>33116.103688097312</v>
          </cell>
        </row>
        <row r="42">
          <cell r="AH42" t="str">
            <v>M6</v>
          </cell>
          <cell r="AK42">
            <v>1</v>
          </cell>
          <cell r="AM42">
            <v>0</v>
          </cell>
          <cell r="AN42" t="str">
            <v>Y</v>
          </cell>
          <cell r="AO42">
            <v>7.8290827740492175E-2</v>
          </cell>
          <cell r="AS42">
            <v>0</v>
          </cell>
          <cell r="AT42">
            <v>0</v>
          </cell>
          <cell r="AU42">
            <v>0</v>
          </cell>
          <cell r="AW42">
            <v>0</v>
          </cell>
          <cell r="AZ42" t="str">
            <v>M6</v>
          </cell>
          <cell r="BA42" t="str">
            <v>M6</v>
          </cell>
          <cell r="BB42">
            <v>16</v>
          </cell>
          <cell r="BC42">
            <v>16</v>
          </cell>
          <cell r="BD42">
            <v>1</v>
          </cell>
          <cell r="BE42" t="str">
            <v/>
          </cell>
          <cell r="BF42" t="str">
            <v>0</v>
          </cell>
          <cell r="BG42" t="str">
            <v>Y</v>
          </cell>
          <cell r="BH42">
            <v>7.8290827740492175E-2</v>
          </cell>
          <cell r="BK42">
            <v>0</v>
          </cell>
          <cell r="BL42">
            <v>0</v>
          </cell>
          <cell r="BM42">
            <v>0</v>
          </cell>
          <cell r="BN42">
            <v>0</v>
          </cell>
          <cell r="BO42">
            <v>0</v>
          </cell>
          <cell r="BP42">
            <v>0</v>
          </cell>
          <cell r="BQ42">
            <v>0</v>
          </cell>
          <cell r="BS42" t="str">
            <v>M6</v>
          </cell>
          <cell r="BT42" t="str">
            <v>M6</v>
          </cell>
          <cell r="BU42">
            <v>16</v>
          </cell>
          <cell r="BV42">
            <v>16</v>
          </cell>
          <cell r="BW42">
            <v>1</v>
          </cell>
          <cell r="BX42" t="str">
            <v/>
          </cell>
          <cell r="BY42" t="str">
            <v>0</v>
          </cell>
          <cell r="BZ42" t="str">
            <v>Y</v>
          </cell>
          <cell r="CA42">
            <v>7.8290827740492175E-2</v>
          </cell>
          <cell r="CC42">
            <v>0</v>
          </cell>
          <cell r="CD42">
            <v>0</v>
          </cell>
          <cell r="CE42">
            <v>0</v>
          </cell>
          <cell r="CF42">
            <v>0</v>
          </cell>
          <cell r="CG42">
            <v>0</v>
          </cell>
          <cell r="CH42">
            <v>0</v>
          </cell>
          <cell r="CI42">
            <v>0</v>
          </cell>
          <cell r="EW42">
            <v>22890.965999999997</v>
          </cell>
          <cell r="EY42">
            <v>39472.101966442948</v>
          </cell>
          <cell r="FA42">
            <v>39867.152194630879</v>
          </cell>
        </row>
        <row r="43">
          <cell r="AH43">
            <v>0</v>
          </cell>
          <cell r="AM43" t="str">
            <v>0</v>
          </cell>
          <cell r="AO43" t="str">
            <v/>
          </cell>
          <cell r="AS43">
            <v>0</v>
          </cell>
          <cell r="AT43">
            <v>0</v>
          </cell>
          <cell r="AU43">
            <v>0</v>
          </cell>
          <cell r="AW43">
            <v>0</v>
          </cell>
          <cell r="AZ43">
            <v>0</v>
          </cell>
          <cell r="BA43">
            <v>0</v>
          </cell>
          <cell r="BB43">
            <v>0</v>
          </cell>
          <cell r="BC43">
            <v>0</v>
          </cell>
          <cell r="BD43" t="str">
            <v/>
          </cell>
          <cell r="BE43" t="str">
            <v/>
          </cell>
          <cell r="BF43" t="str">
            <v>0</v>
          </cell>
          <cell r="BG43" t="str">
            <v/>
          </cell>
          <cell r="BH43" t="str">
            <v/>
          </cell>
          <cell r="BK43">
            <v>0</v>
          </cell>
          <cell r="BL43">
            <v>0</v>
          </cell>
          <cell r="BM43">
            <v>0</v>
          </cell>
          <cell r="BN43">
            <v>0</v>
          </cell>
          <cell r="BO43">
            <v>0</v>
          </cell>
          <cell r="BP43">
            <v>0</v>
          </cell>
          <cell r="BQ43" t="str">
            <v/>
          </cell>
          <cell r="BS43">
            <v>0</v>
          </cell>
          <cell r="BT43">
            <v>0</v>
          </cell>
          <cell r="BU43">
            <v>0</v>
          </cell>
          <cell r="BV43">
            <v>0</v>
          </cell>
          <cell r="BW43" t="str">
            <v/>
          </cell>
          <cell r="BX43" t="str">
            <v/>
          </cell>
          <cell r="BY43" t="str">
            <v>0</v>
          </cell>
          <cell r="BZ43" t="str">
            <v/>
          </cell>
          <cell r="CA43" t="str">
            <v/>
          </cell>
          <cell r="CC43">
            <v>0</v>
          </cell>
          <cell r="CD43">
            <v>0</v>
          </cell>
          <cell r="CE43">
            <v>0</v>
          </cell>
          <cell r="CF43">
            <v>0</v>
          </cell>
          <cell r="CG43">
            <v>0</v>
          </cell>
          <cell r="CH43">
            <v>0</v>
          </cell>
          <cell r="CI43" t="str">
            <v/>
          </cell>
          <cell r="EW43" t="str">
            <v/>
          </cell>
          <cell r="EY43" t="str">
            <v/>
          </cell>
          <cell r="FA43" t="str">
            <v/>
          </cell>
        </row>
        <row r="44">
          <cell r="AH44">
            <v>0</v>
          </cell>
          <cell r="AM44" t="str">
            <v>0</v>
          </cell>
          <cell r="AO44" t="str">
            <v/>
          </cell>
          <cell r="AS44">
            <v>0</v>
          </cell>
          <cell r="AT44">
            <v>0</v>
          </cell>
          <cell r="AU44">
            <v>0</v>
          </cell>
          <cell r="AW44">
            <v>0</v>
          </cell>
          <cell r="AZ44">
            <v>0</v>
          </cell>
          <cell r="BA44">
            <v>0</v>
          </cell>
          <cell r="BB44">
            <v>0</v>
          </cell>
          <cell r="BC44">
            <v>0</v>
          </cell>
          <cell r="BD44" t="str">
            <v/>
          </cell>
          <cell r="BE44" t="str">
            <v/>
          </cell>
          <cell r="BF44" t="str">
            <v>0</v>
          </cell>
          <cell r="BG44" t="str">
            <v/>
          </cell>
          <cell r="BH44" t="str">
            <v/>
          </cell>
          <cell r="BK44">
            <v>0</v>
          </cell>
          <cell r="BL44">
            <v>0</v>
          </cell>
          <cell r="BM44">
            <v>0</v>
          </cell>
          <cell r="BN44">
            <v>0</v>
          </cell>
          <cell r="BO44">
            <v>0</v>
          </cell>
          <cell r="BP44">
            <v>0</v>
          </cell>
          <cell r="BQ44" t="str">
            <v/>
          </cell>
          <cell r="BS44">
            <v>0</v>
          </cell>
          <cell r="BT44">
            <v>0</v>
          </cell>
          <cell r="BU44">
            <v>0</v>
          </cell>
          <cell r="BV44">
            <v>0</v>
          </cell>
          <cell r="BW44" t="str">
            <v/>
          </cell>
          <cell r="BX44" t="str">
            <v/>
          </cell>
          <cell r="BY44" t="str">
            <v>0</v>
          </cell>
          <cell r="BZ44" t="str">
            <v/>
          </cell>
          <cell r="CA44" t="str">
            <v/>
          </cell>
          <cell r="CC44">
            <v>0</v>
          </cell>
          <cell r="CD44">
            <v>0</v>
          </cell>
          <cell r="CE44">
            <v>0</v>
          </cell>
          <cell r="CF44">
            <v>0</v>
          </cell>
          <cell r="CG44">
            <v>0</v>
          </cell>
          <cell r="CH44">
            <v>0</v>
          </cell>
          <cell r="CI44" t="str">
            <v/>
          </cell>
          <cell r="EW44" t="str">
            <v/>
          </cell>
          <cell r="EY44" t="str">
            <v/>
          </cell>
          <cell r="FA44" t="str">
            <v/>
          </cell>
        </row>
        <row r="45">
          <cell r="AH45">
            <v>0</v>
          </cell>
          <cell r="AM45" t="str">
            <v>0</v>
          </cell>
          <cell r="AO45" t="str">
            <v/>
          </cell>
          <cell r="AS45">
            <v>0</v>
          </cell>
          <cell r="AT45">
            <v>0</v>
          </cell>
          <cell r="AU45">
            <v>0</v>
          </cell>
          <cell r="AW45">
            <v>0</v>
          </cell>
          <cell r="AZ45">
            <v>0</v>
          </cell>
          <cell r="BA45">
            <v>0</v>
          </cell>
          <cell r="BB45">
            <v>0</v>
          </cell>
          <cell r="BC45">
            <v>0</v>
          </cell>
          <cell r="BD45" t="str">
            <v/>
          </cell>
          <cell r="BE45" t="str">
            <v/>
          </cell>
          <cell r="BF45" t="str">
            <v>0</v>
          </cell>
          <cell r="BG45" t="str">
            <v/>
          </cell>
          <cell r="BH45" t="str">
            <v/>
          </cell>
          <cell r="BK45">
            <v>0</v>
          </cell>
          <cell r="BL45">
            <v>0</v>
          </cell>
          <cell r="BM45">
            <v>0</v>
          </cell>
          <cell r="BN45">
            <v>0</v>
          </cell>
          <cell r="BO45">
            <v>0</v>
          </cell>
          <cell r="BP45">
            <v>0</v>
          </cell>
          <cell r="BQ45" t="str">
            <v/>
          </cell>
          <cell r="BS45">
            <v>0</v>
          </cell>
          <cell r="BT45">
            <v>0</v>
          </cell>
          <cell r="BU45">
            <v>0</v>
          </cell>
          <cell r="BV45">
            <v>0</v>
          </cell>
          <cell r="BW45" t="str">
            <v/>
          </cell>
          <cell r="BX45" t="str">
            <v/>
          </cell>
          <cell r="BY45" t="str">
            <v>0</v>
          </cell>
          <cell r="BZ45" t="str">
            <v/>
          </cell>
          <cell r="CA45" t="str">
            <v/>
          </cell>
          <cell r="CC45">
            <v>0</v>
          </cell>
          <cell r="CD45">
            <v>0</v>
          </cell>
          <cell r="CE45">
            <v>0</v>
          </cell>
          <cell r="CF45">
            <v>0</v>
          </cell>
          <cell r="CG45">
            <v>0</v>
          </cell>
          <cell r="CH45">
            <v>0</v>
          </cell>
          <cell r="CI45" t="str">
            <v/>
          </cell>
          <cell r="EW45" t="str">
            <v/>
          </cell>
          <cell r="EY45" t="str">
            <v/>
          </cell>
          <cell r="FA45" t="str">
            <v/>
          </cell>
        </row>
        <row r="46">
          <cell r="AH46">
            <v>0</v>
          </cell>
          <cell r="AM46" t="str">
            <v>0</v>
          </cell>
          <cell r="AO46" t="str">
            <v/>
          </cell>
          <cell r="AS46">
            <v>0</v>
          </cell>
          <cell r="AT46">
            <v>0</v>
          </cell>
          <cell r="AU46">
            <v>0</v>
          </cell>
          <cell r="AW46">
            <v>0</v>
          </cell>
          <cell r="AZ46">
            <v>0</v>
          </cell>
          <cell r="BA46">
            <v>0</v>
          </cell>
          <cell r="BB46">
            <v>0</v>
          </cell>
          <cell r="BC46">
            <v>0</v>
          </cell>
          <cell r="BD46" t="str">
            <v/>
          </cell>
          <cell r="BE46" t="str">
            <v/>
          </cell>
          <cell r="BF46" t="str">
            <v>0</v>
          </cell>
          <cell r="BG46" t="str">
            <v/>
          </cell>
          <cell r="BH46" t="str">
            <v/>
          </cell>
          <cell r="BK46">
            <v>0</v>
          </cell>
          <cell r="BL46">
            <v>0</v>
          </cell>
          <cell r="BM46">
            <v>0</v>
          </cell>
          <cell r="BN46">
            <v>0</v>
          </cell>
          <cell r="BO46">
            <v>0</v>
          </cell>
          <cell r="BP46">
            <v>0</v>
          </cell>
          <cell r="BQ46" t="str">
            <v/>
          </cell>
          <cell r="BS46">
            <v>0</v>
          </cell>
          <cell r="BT46">
            <v>0</v>
          </cell>
          <cell r="BU46">
            <v>0</v>
          </cell>
          <cell r="BV46">
            <v>0</v>
          </cell>
          <cell r="BW46" t="str">
            <v/>
          </cell>
          <cell r="BX46" t="str">
            <v/>
          </cell>
          <cell r="BY46" t="str">
            <v>0</v>
          </cell>
          <cell r="BZ46" t="str">
            <v/>
          </cell>
          <cell r="CA46" t="str">
            <v/>
          </cell>
          <cell r="CC46">
            <v>0</v>
          </cell>
          <cell r="CD46">
            <v>0</v>
          </cell>
          <cell r="CE46">
            <v>0</v>
          </cell>
          <cell r="CF46">
            <v>0</v>
          </cell>
          <cell r="CG46">
            <v>0</v>
          </cell>
          <cell r="CH46">
            <v>0</v>
          </cell>
          <cell r="CI46" t="str">
            <v/>
          </cell>
          <cell r="EW46" t="str">
            <v/>
          </cell>
          <cell r="EY46" t="str">
            <v/>
          </cell>
          <cell r="FA46" t="str">
            <v/>
          </cell>
        </row>
        <row r="47">
          <cell r="AH47">
            <v>0</v>
          </cell>
          <cell r="AM47" t="str">
            <v>0</v>
          </cell>
          <cell r="AO47" t="str">
            <v/>
          </cell>
          <cell r="AS47">
            <v>0</v>
          </cell>
          <cell r="AT47">
            <v>0</v>
          </cell>
          <cell r="AU47">
            <v>0</v>
          </cell>
          <cell r="AW47">
            <v>0</v>
          </cell>
          <cell r="AZ47">
            <v>0</v>
          </cell>
          <cell r="BA47">
            <v>0</v>
          </cell>
          <cell r="BB47">
            <v>0</v>
          </cell>
          <cell r="BC47">
            <v>0</v>
          </cell>
          <cell r="BD47" t="str">
            <v/>
          </cell>
          <cell r="BE47" t="str">
            <v/>
          </cell>
          <cell r="BF47" t="str">
            <v>0</v>
          </cell>
          <cell r="BG47" t="str">
            <v/>
          </cell>
          <cell r="BH47" t="str">
            <v/>
          </cell>
          <cell r="BK47">
            <v>0</v>
          </cell>
          <cell r="BL47">
            <v>0</v>
          </cell>
          <cell r="BM47">
            <v>0</v>
          </cell>
          <cell r="BN47">
            <v>0</v>
          </cell>
          <cell r="BO47">
            <v>0</v>
          </cell>
          <cell r="BP47">
            <v>0</v>
          </cell>
          <cell r="BQ47" t="str">
            <v/>
          </cell>
          <cell r="BS47">
            <v>0</v>
          </cell>
          <cell r="BT47">
            <v>0</v>
          </cell>
          <cell r="BU47">
            <v>0</v>
          </cell>
          <cell r="BV47">
            <v>0</v>
          </cell>
          <cell r="BW47" t="str">
            <v/>
          </cell>
          <cell r="BX47" t="str">
            <v/>
          </cell>
          <cell r="BY47" t="str">
            <v>0</v>
          </cell>
          <cell r="BZ47" t="str">
            <v/>
          </cell>
          <cell r="CA47" t="str">
            <v/>
          </cell>
          <cell r="CC47">
            <v>0</v>
          </cell>
          <cell r="CD47">
            <v>0</v>
          </cell>
          <cell r="CE47">
            <v>0</v>
          </cell>
          <cell r="CF47">
            <v>0</v>
          </cell>
          <cell r="CG47">
            <v>0</v>
          </cell>
          <cell r="CH47">
            <v>0</v>
          </cell>
          <cell r="CI47" t="str">
            <v/>
          </cell>
          <cell r="EW47" t="str">
            <v/>
          </cell>
          <cell r="EY47" t="str">
            <v/>
          </cell>
          <cell r="FA47" t="str">
            <v/>
          </cell>
        </row>
        <row r="48">
          <cell r="AH48">
            <v>0</v>
          </cell>
          <cell r="AM48" t="str">
            <v>0</v>
          </cell>
          <cell r="AO48" t="str">
            <v/>
          </cell>
          <cell r="AS48">
            <v>0</v>
          </cell>
          <cell r="AT48">
            <v>0</v>
          </cell>
          <cell r="AU48">
            <v>0</v>
          </cell>
          <cell r="AW48">
            <v>0</v>
          </cell>
          <cell r="AZ48">
            <v>0</v>
          </cell>
          <cell r="BA48">
            <v>0</v>
          </cell>
          <cell r="BB48">
            <v>0</v>
          </cell>
          <cell r="BC48">
            <v>0</v>
          </cell>
          <cell r="BD48" t="str">
            <v/>
          </cell>
          <cell r="BE48" t="str">
            <v/>
          </cell>
          <cell r="BF48" t="str">
            <v>0</v>
          </cell>
          <cell r="BG48" t="str">
            <v/>
          </cell>
          <cell r="BH48" t="str">
            <v/>
          </cell>
          <cell r="BK48">
            <v>0</v>
          </cell>
          <cell r="BL48">
            <v>0</v>
          </cell>
          <cell r="BM48">
            <v>0</v>
          </cell>
          <cell r="BN48">
            <v>0</v>
          </cell>
          <cell r="BO48">
            <v>0</v>
          </cell>
          <cell r="BP48">
            <v>0</v>
          </cell>
          <cell r="BQ48" t="str">
            <v/>
          </cell>
          <cell r="BS48">
            <v>0</v>
          </cell>
          <cell r="BT48">
            <v>0</v>
          </cell>
          <cell r="BU48">
            <v>0</v>
          </cell>
          <cell r="BV48">
            <v>0</v>
          </cell>
          <cell r="BW48" t="str">
            <v/>
          </cell>
          <cell r="BX48" t="str">
            <v/>
          </cell>
          <cell r="BY48" t="str">
            <v>0</v>
          </cell>
          <cell r="BZ48" t="str">
            <v/>
          </cell>
          <cell r="CA48" t="str">
            <v/>
          </cell>
          <cell r="CC48">
            <v>0</v>
          </cell>
          <cell r="CD48">
            <v>0</v>
          </cell>
          <cell r="CE48">
            <v>0</v>
          </cell>
          <cell r="CF48">
            <v>0</v>
          </cell>
          <cell r="CG48">
            <v>0</v>
          </cell>
          <cell r="CH48">
            <v>0</v>
          </cell>
          <cell r="CI48" t="str">
            <v/>
          </cell>
          <cell r="EW48" t="str">
            <v/>
          </cell>
          <cell r="EY48" t="str">
            <v/>
          </cell>
          <cell r="FA48" t="str">
            <v/>
          </cell>
        </row>
        <row r="49">
          <cell r="AH49">
            <v>0</v>
          </cell>
          <cell r="AM49" t="str">
            <v>0</v>
          </cell>
          <cell r="AO49" t="str">
            <v/>
          </cell>
          <cell r="AS49">
            <v>0</v>
          </cell>
          <cell r="AT49">
            <v>0</v>
          </cell>
          <cell r="AU49">
            <v>0</v>
          </cell>
          <cell r="AW49">
            <v>0</v>
          </cell>
          <cell r="AZ49">
            <v>0</v>
          </cell>
          <cell r="BA49">
            <v>0</v>
          </cell>
          <cell r="BB49">
            <v>0</v>
          </cell>
          <cell r="BC49">
            <v>0</v>
          </cell>
          <cell r="BD49" t="str">
            <v/>
          </cell>
          <cell r="BE49" t="str">
            <v/>
          </cell>
          <cell r="BF49" t="str">
            <v>0</v>
          </cell>
          <cell r="BG49" t="str">
            <v/>
          </cell>
          <cell r="BH49" t="str">
            <v/>
          </cell>
          <cell r="BK49">
            <v>0</v>
          </cell>
          <cell r="BL49">
            <v>0</v>
          </cell>
          <cell r="BM49">
            <v>0</v>
          </cell>
          <cell r="BN49">
            <v>0</v>
          </cell>
          <cell r="BO49">
            <v>0</v>
          </cell>
          <cell r="BP49">
            <v>0</v>
          </cell>
          <cell r="BQ49" t="str">
            <v/>
          </cell>
          <cell r="BS49">
            <v>0</v>
          </cell>
          <cell r="BT49">
            <v>0</v>
          </cell>
          <cell r="BU49">
            <v>0</v>
          </cell>
          <cell r="BV49">
            <v>0</v>
          </cell>
          <cell r="BW49" t="str">
            <v/>
          </cell>
          <cell r="BX49" t="str">
            <v/>
          </cell>
          <cell r="BY49" t="str">
            <v>0</v>
          </cell>
          <cell r="BZ49" t="str">
            <v/>
          </cell>
          <cell r="CA49" t="str">
            <v/>
          </cell>
          <cell r="CC49">
            <v>0</v>
          </cell>
          <cell r="CD49">
            <v>0</v>
          </cell>
          <cell r="CE49">
            <v>0</v>
          </cell>
          <cell r="CF49">
            <v>0</v>
          </cell>
          <cell r="CG49">
            <v>0</v>
          </cell>
          <cell r="CH49">
            <v>0</v>
          </cell>
          <cell r="CI49" t="str">
            <v/>
          </cell>
          <cell r="EW49" t="str">
            <v/>
          </cell>
          <cell r="EY49" t="str">
            <v/>
          </cell>
          <cell r="FA49" t="str">
            <v/>
          </cell>
        </row>
        <row r="50">
          <cell r="AH50">
            <v>0</v>
          </cell>
          <cell r="AM50" t="str">
            <v>0</v>
          </cell>
          <cell r="AO50" t="str">
            <v/>
          </cell>
          <cell r="AS50">
            <v>0</v>
          </cell>
          <cell r="AT50">
            <v>0</v>
          </cell>
          <cell r="AU50">
            <v>0</v>
          </cell>
          <cell r="AW50">
            <v>0</v>
          </cell>
          <cell r="AZ50">
            <v>0</v>
          </cell>
          <cell r="BA50">
            <v>0</v>
          </cell>
          <cell r="BB50">
            <v>0</v>
          </cell>
          <cell r="BC50">
            <v>0</v>
          </cell>
          <cell r="BD50" t="str">
            <v/>
          </cell>
          <cell r="BE50" t="str">
            <v/>
          </cell>
          <cell r="BF50" t="str">
            <v>0</v>
          </cell>
          <cell r="BG50" t="str">
            <v/>
          </cell>
          <cell r="BH50" t="str">
            <v/>
          </cell>
          <cell r="BK50">
            <v>0</v>
          </cell>
          <cell r="BL50">
            <v>0</v>
          </cell>
          <cell r="BM50">
            <v>0</v>
          </cell>
          <cell r="BN50">
            <v>0</v>
          </cell>
          <cell r="BO50">
            <v>0</v>
          </cell>
          <cell r="BP50">
            <v>0</v>
          </cell>
          <cell r="BQ50" t="str">
            <v/>
          </cell>
          <cell r="BS50">
            <v>0</v>
          </cell>
          <cell r="BT50">
            <v>0</v>
          </cell>
          <cell r="BU50">
            <v>0</v>
          </cell>
          <cell r="BV50">
            <v>0</v>
          </cell>
          <cell r="BW50" t="str">
            <v/>
          </cell>
          <cell r="BX50" t="str">
            <v/>
          </cell>
          <cell r="BY50" t="str">
            <v>0</v>
          </cell>
          <cell r="BZ50" t="str">
            <v/>
          </cell>
          <cell r="CA50" t="str">
            <v/>
          </cell>
          <cell r="CC50">
            <v>0</v>
          </cell>
          <cell r="CD50">
            <v>0</v>
          </cell>
          <cell r="CE50">
            <v>0</v>
          </cell>
          <cell r="CF50">
            <v>0</v>
          </cell>
          <cell r="CG50">
            <v>0</v>
          </cell>
          <cell r="CH50">
            <v>0</v>
          </cell>
          <cell r="CI50" t="str">
            <v/>
          </cell>
          <cell r="EW50" t="str">
            <v/>
          </cell>
          <cell r="EY50" t="str">
            <v/>
          </cell>
          <cell r="FA50" t="str">
            <v/>
          </cell>
        </row>
        <row r="51">
          <cell r="AH51">
            <v>0</v>
          </cell>
          <cell r="AM51" t="str">
            <v>0</v>
          </cell>
          <cell r="AO51" t="str">
            <v/>
          </cell>
          <cell r="AS51">
            <v>0</v>
          </cell>
          <cell r="AT51">
            <v>0</v>
          </cell>
          <cell r="AU51">
            <v>0</v>
          </cell>
          <cell r="AW51">
            <v>0</v>
          </cell>
          <cell r="AZ51">
            <v>0</v>
          </cell>
          <cell r="BA51">
            <v>0</v>
          </cell>
          <cell r="BB51">
            <v>0</v>
          </cell>
          <cell r="BC51">
            <v>0</v>
          </cell>
          <cell r="BD51" t="str">
            <v/>
          </cell>
          <cell r="BE51" t="str">
            <v/>
          </cell>
          <cell r="BF51" t="str">
            <v>0</v>
          </cell>
          <cell r="BG51" t="str">
            <v/>
          </cell>
          <cell r="BH51" t="str">
            <v/>
          </cell>
          <cell r="BK51">
            <v>0</v>
          </cell>
          <cell r="BL51">
            <v>0</v>
          </cell>
          <cell r="BM51">
            <v>0</v>
          </cell>
          <cell r="BN51">
            <v>0</v>
          </cell>
          <cell r="BO51">
            <v>0</v>
          </cell>
          <cell r="BP51">
            <v>0</v>
          </cell>
          <cell r="BQ51" t="str">
            <v/>
          </cell>
          <cell r="BS51">
            <v>0</v>
          </cell>
          <cell r="BT51">
            <v>0</v>
          </cell>
          <cell r="BU51">
            <v>0</v>
          </cell>
          <cell r="BV51">
            <v>0</v>
          </cell>
          <cell r="BW51" t="str">
            <v/>
          </cell>
          <cell r="BX51" t="str">
            <v/>
          </cell>
          <cell r="BY51" t="str">
            <v>0</v>
          </cell>
          <cell r="BZ51" t="str">
            <v/>
          </cell>
          <cell r="CA51" t="str">
            <v/>
          </cell>
          <cell r="CC51">
            <v>0</v>
          </cell>
          <cell r="CD51">
            <v>0</v>
          </cell>
          <cell r="CE51">
            <v>0</v>
          </cell>
          <cell r="CF51">
            <v>0</v>
          </cell>
          <cell r="CG51">
            <v>0</v>
          </cell>
          <cell r="CH51">
            <v>0</v>
          </cell>
          <cell r="CI51" t="str">
            <v/>
          </cell>
          <cell r="EW51" t="str">
            <v/>
          </cell>
          <cell r="EY51" t="str">
            <v/>
          </cell>
          <cell r="FA51" t="str">
            <v/>
          </cell>
        </row>
        <row r="52">
          <cell r="AH52">
            <v>0</v>
          </cell>
          <cell r="AM52" t="str">
            <v>0</v>
          </cell>
          <cell r="AO52" t="str">
            <v/>
          </cell>
          <cell r="AS52">
            <v>0</v>
          </cell>
          <cell r="AT52">
            <v>0</v>
          </cell>
          <cell r="AU52">
            <v>0</v>
          </cell>
          <cell r="AW52">
            <v>0</v>
          </cell>
          <cell r="AZ52">
            <v>0</v>
          </cell>
          <cell r="BA52">
            <v>0</v>
          </cell>
          <cell r="BB52">
            <v>0</v>
          </cell>
          <cell r="BC52">
            <v>0</v>
          </cell>
          <cell r="BD52" t="str">
            <v/>
          </cell>
          <cell r="BE52" t="str">
            <v/>
          </cell>
          <cell r="BF52" t="str">
            <v>0</v>
          </cell>
          <cell r="BG52" t="str">
            <v/>
          </cell>
          <cell r="BH52" t="str">
            <v/>
          </cell>
          <cell r="BK52">
            <v>0</v>
          </cell>
          <cell r="BL52">
            <v>0</v>
          </cell>
          <cell r="BM52">
            <v>0</v>
          </cell>
          <cell r="BN52">
            <v>0</v>
          </cell>
          <cell r="BO52">
            <v>0</v>
          </cell>
          <cell r="BP52">
            <v>0</v>
          </cell>
          <cell r="BQ52" t="str">
            <v/>
          </cell>
          <cell r="BS52">
            <v>0</v>
          </cell>
          <cell r="BT52">
            <v>0</v>
          </cell>
          <cell r="BU52">
            <v>0</v>
          </cell>
          <cell r="BV52">
            <v>0</v>
          </cell>
          <cell r="BW52" t="str">
            <v/>
          </cell>
          <cell r="BX52" t="str">
            <v/>
          </cell>
          <cell r="BY52" t="str">
            <v>0</v>
          </cell>
          <cell r="BZ52" t="str">
            <v/>
          </cell>
          <cell r="CA52" t="str">
            <v/>
          </cell>
          <cell r="CC52">
            <v>0</v>
          </cell>
          <cell r="CD52">
            <v>0</v>
          </cell>
          <cell r="CE52">
            <v>0</v>
          </cell>
          <cell r="CF52">
            <v>0</v>
          </cell>
          <cell r="CG52">
            <v>0</v>
          </cell>
          <cell r="CH52">
            <v>0</v>
          </cell>
          <cell r="CI52" t="str">
            <v/>
          </cell>
          <cell r="EW52" t="str">
            <v/>
          </cell>
          <cell r="EY52" t="str">
            <v/>
          </cell>
          <cell r="FA52" t="str">
            <v/>
          </cell>
        </row>
        <row r="53">
          <cell r="AH53">
            <v>0</v>
          </cell>
          <cell r="AM53" t="str">
            <v>0</v>
          </cell>
          <cell r="AO53" t="str">
            <v/>
          </cell>
          <cell r="AS53">
            <v>0</v>
          </cell>
          <cell r="AT53">
            <v>0</v>
          </cell>
          <cell r="AU53">
            <v>0</v>
          </cell>
          <cell r="AW53">
            <v>0</v>
          </cell>
          <cell r="AZ53">
            <v>0</v>
          </cell>
          <cell r="BA53">
            <v>0</v>
          </cell>
          <cell r="BB53">
            <v>0</v>
          </cell>
          <cell r="BC53">
            <v>0</v>
          </cell>
          <cell r="BD53" t="str">
            <v/>
          </cell>
          <cell r="BE53" t="str">
            <v/>
          </cell>
          <cell r="BF53" t="str">
            <v>0</v>
          </cell>
          <cell r="BG53" t="str">
            <v/>
          </cell>
          <cell r="BH53" t="str">
            <v/>
          </cell>
          <cell r="BK53">
            <v>0</v>
          </cell>
          <cell r="BL53">
            <v>0</v>
          </cell>
          <cell r="BM53">
            <v>0</v>
          </cell>
          <cell r="BN53">
            <v>0</v>
          </cell>
          <cell r="BO53">
            <v>0</v>
          </cell>
          <cell r="BP53">
            <v>0</v>
          </cell>
          <cell r="BQ53" t="str">
            <v/>
          </cell>
          <cell r="BS53">
            <v>0</v>
          </cell>
          <cell r="BT53">
            <v>0</v>
          </cell>
          <cell r="BU53">
            <v>0</v>
          </cell>
          <cell r="BV53">
            <v>0</v>
          </cell>
          <cell r="BW53" t="str">
            <v/>
          </cell>
          <cell r="BX53" t="str">
            <v/>
          </cell>
          <cell r="BY53" t="str">
            <v>0</v>
          </cell>
          <cell r="BZ53" t="str">
            <v/>
          </cell>
          <cell r="CA53" t="str">
            <v/>
          </cell>
          <cell r="CC53">
            <v>0</v>
          </cell>
          <cell r="CD53">
            <v>0</v>
          </cell>
          <cell r="CE53">
            <v>0</v>
          </cell>
          <cell r="CF53">
            <v>0</v>
          </cell>
          <cell r="CG53">
            <v>0</v>
          </cell>
          <cell r="CH53">
            <v>0</v>
          </cell>
          <cell r="CI53" t="str">
            <v/>
          </cell>
          <cell r="EW53" t="str">
            <v/>
          </cell>
          <cell r="EY53" t="str">
            <v/>
          </cell>
          <cell r="FA53" t="str">
            <v/>
          </cell>
        </row>
        <row r="54">
          <cell r="AH54">
            <v>0</v>
          </cell>
          <cell r="AM54" t="str">
            <v>0</v>
          </cell>
          <cell r="AO54" t="str">
            <v/>
          </cell>
          <cell r="AS54">
            <v>0</v>
          </cell>
          <cell r="AT54">
            <v>0</v>
          </cell>
          <cell r="AU54">
            <v>0</v>
          </cell>
          <cell r="AW54">
            <v>0</v>
          </cell>
          <cell r="AZ54">
            <v>0</v>
          </cell>
          <cell r="BA54">
            <v>0</v>
          </cell>
          <cell r="BB54">
            <v>0</v>
          </cell>
          <cell r="BC54">
            <v>0</v>
          </cell>
          <cell r="BD54" t="str">
            <v/>
          </cell>
          <cell r="BE54" t="str">
            <v/>
          </cell>
          <cell r="BF54" t="str">
            <v>0</v>
          </cell>
          <cell r="BG54" t="str">
            <v/>
          </cell>
          <cell r="BH54" t="str">
            <v/>
          </cell>
          <cell r="BK54">
            <v>0</v>
          </cell>
          <cell r="BL54">
            <v>0</v>
          </cell>
          <cell r="BM54">
            <v>0</v>
          </cell>
          <cell r="BN54">
            <v>0</v>
          </cell>
          <cell r="BO54">
            <v>0</v>
          </cell>
          <cell r="BP54">
            <v>0</v>
          </cell>
          <cell r="BQ54" t="str">
            <v/>
          </cell>
          <cell r="BS54">
            <v>0</v>
          </cell>
          <cell r="BT54">
            <v>0</v>
          </cell>
          <cell r="BU54">
            <v>0</v>
          </cell>
          <cell r="BV54">
            <v>0</v>
          </cell>
          <cell r="BW54" t="str">
            <v/>
          </cell>
          <cell r="BX54" t="str">
            <v/>
          </cell>
          <cell r="BY54" t="str">
            <v>0</v>
          </cell>
          <cell r="BZ54" t="str">
            <v/>
          </cell>
          <cell r="CA54" t="str">
            <v/>
          </cell>
          <cell r="CC54">
            <v>0</v>
          </cell>
          <cell r="CD54">
            <v>0</v>
          </cell>
          <cell r="CE54">
            <v>0</v>
          </cell>
          <cell r="CF54">
            <v>0</v>
          </cell>
          <cell r="CG54">
            <v>0</v>
          </cell>
          <cell r="CH54">
            <v>0</v>
          </cell>
          <cell r="CI54" t="str">
            <v/>
          </cell>
          <cell r="EW54" t="str">
            <v/>
          </cell>
          <cell r="EY54" t="str">
            <v/>
          </cell>
          <cell r="FA54" t="str">
            <v/>
          </cell>
        </row>
        <row r="55">
          <cell r="AH55">
            <v>0</v>
          </cell>
          <cell r="AM55" t="str">
            <v>0</v>
          </cell>
          <cell r="AO55" t="str">
            <v/>
          </cell>
          <cell r="AS55">
            <v>0</v>
          </cell>
          <cell r="AT55">
            <v>0</v>
          </cell>
          <cell r="AU55">
            <v>0</v>
          </cell>
          <cell r="AW55">
            <v>0</v>
          </cell>
          <cell r="AZ55">
            <v>0</v>
          </cell>
          <cell r="BA55">
            <v>0</v>
          </cell>
          <cell r="BB55">
            <v>0</v>
          </cell>
          <cell r="BC55">
            <v>0</v>
          </cell>
          <cell r="BD55" t="str">
            <v/>
          </cell>
          <cell r="BE55" t="str">
            <v/>
          </cell>
          <cell r="BF55" t="str">
            <v>0</v>
          </cell>
          <cell r="BG55" t="str">
            <v/>
          </cell>
          <cell r="BH55" t="str">
            <v/>
          </cell>
          <cell r="BK55">
            <v>0</v>
          </cell>
          <cell r="BL55">
            <v>0</v>
          </cell>
          <cell r="BM55">
            <v>0</v>
          </cell>
          <cell r="BN55">
            <v>0</v>
          </cell>
          <cell r="BO55">
            <v>0</v>
          </cell>
          <cell r="BP55">
            <v>0</v>
          </cell>
          <cell r="BQ55" t="str">
            <v/>
          </cell>
          <cell r="BS55">
            <v>0</v>
          </cell>
          <cell r="BT55">
            <v>0</v>
          </cell>
          <cell r="BU55">
            <v>0</v>
          </cell>
          <cell r="BV55">
            <v>0</v>
          </cell>
          <cell r="BW55" t="str">
            <v/>
          </cell>
          <cell r="BX55" t="str">
            <v/>
          </cell>
          <cell r="BY55" t="str">
            <v>0</v>
          </cell>
          <cell r="BZ55" t="str">
            <v/>
          </cell>
          <cell r="CA55" t="str">
            <v/>
          </cell>
          <cell r="CC55">
            <v>0</v>
          </cell>
          <cell r="CD55">
            <v>0</v>
          </cell>
          <cell r="CE55">
            <v>0</v>
          </cell>
          <cell r="CF55">
            <v>0</v>
          </cell>
          <cell r="CG55">
            <v>0</v>
          </cell>
          <cell r="CH55">
            <v>0</v>
          </cell>
          <cell r="CI55" t="str">
            <v/>
          </cell>
          <cell r="EW55" t="str">
            <v/>
          </cell>
          <cell r="EY55" t="str">
            <v/>
          </cell>
          <cell r="FA55" t="str">
            <v/>
          </cell>
        </row>
        <row r="56">
          <cell r="AH56">
            <v>0</v>
          </cell>
          <cell r="AM56" t="str">
            <v>0</v>
          </cell>
          <cell r="AO56" t="str">
            <v/>
          </cell>
          <cell r="AS56">
            <v>0</v>
          </cell>
          <cell r="AT56">
            <v>0</v>
          </cell>
          <cell r="AU56">
            <v>0</v>
          </cell>
          <cell r="AW56">
            <v>0</v>
          </cell>
          <cell r="AZ56">
            <v>0</v>
          </cell>
          <cell r="BA56">
            <v>0</v>
          </cell>
          <cell r="BB56">
            <v>0</v>
          </cell>
          <cell r="BC56">
            <v>0</v>
          </cell>
          <cell r="BD56" t="str">
            <v/>
          </cell>
          <cell r="BE56" t="str">
            <v/>
          </cell>
          <cell r="BF56" t="str">
            <v>0</v>
          </cell>
          <cell r="BG56" t="str">
            <v/>
          </cell>
          <cell r="BH56" t="str">
            <v/>
          </cell>
          <cell r="BK56">
            <v>0</v>
          </cell>
          <cell r="BL56">
            <v>0</v>
          </cell>
          <cell r="BM56">
            <v>0</v>
          </cell>
          <cell r="BN56">
            <v>0</v>
          </cell>
          <cell r="BO56">
            <v>0</v>
          </cell>
          <cell r="BP56">
            <v>0</v>
          </cell>
          <cell r="BQ56" t="str">
            <v/>
          </cell>
          <cell r="BS56">
            <v>0</v>
          </cell>
          <cell r="BT56">
            <v>0</v>
          </cell>
          <cell r="BU56">
            <v>0</v>
          </cell>
          <cell r="BV56">
            <v>0</v>
          </cell>
          <cell r="BW56" t="str">
            <v/>
          </cell>
          <cell r="BX56" t="str">
            <v/>
          </cell>
          <cell r="BY56" t="str">
            <v>0</v>
          </cell>
          <cell r="BZ56" t="str">
            <v/>
          </cell>
          <cell r="CA56" t="str">
            <v/>
          </cell>
          <cell r="CC56">
            <v>0</v>
          </cell>
          <cell r="CD56">
            <v>0</v>
          </cell>
          <cell r="CE56">
            <v>0</v>
          </cell>
          <cell r="CF56">
            <v>0</v>
          </cell>
          <cell r="CG56">
            <v>0</v>
          </cell>
          <cell r="CH56">
            <v>0</v>
          </cell>
          <cell r="CI56" t="str">
            <v/>
          </cell>
          <cell r="EW56" t="str">
            <v/>
          </cell>
          <cell r="EY56" t="str">
            <v/>
          </cell>
          <cell r="FA56" t="str">
            <v/>
          </cell>
        </row>
        <row r="57">
          <cell r="AH57">
            <v>0</v>
          </cell>
          <cell r="AM57" t="str">
            <v>0</v>
          </cell>
          <cell r="AO57" t="str">
            <v/>
          </cell>
          <cell r="AS57">
            <v>0</v>
          </cell>
          <cell r="AT57">
            <v>0</v>
          </cell>
          <cell r="AU57">
            <v>0</v>
          </cell>
          <cell r="AW57">
            <v>0</v>
          </cell>
          <cell r="AZ57">
            <v>0</v>
          </cell>
          <cell r="BA57">
            <v>0</v>
          </cell>
          <cell r="BB57">
            <v>0</v>
          </cell>
          <cell r="BC57">
            <v>0</v>
          </cell>
          <cell r="BD57" t="str">
            <v/>
          </cell>
          <cell r="BE57" t="str">
            <v/>
          </cell>
          <cell r="BF57" t="str">
            <v>0</v>
          </cell>
          <cell r="BG57" t="str">
            <v/>
          </cell>
          <cell r="BH57" t="str">
            <v/>
          </cell>
          <cell r="BK57">
            <v>0</v>
          </cell>
          <cell r="BL57">
            <v>0</v>
          </cell>
          <cell r="BM57">
            <v>0</v>
          </cell>
          <cell r="BN57">
            <v>0</v>
          </cell>
          <cell r="BO57">
            <v>0</v>
          </cell>
          <cell r="BP57">
            <v>0</v>
          </cell>
          <cell r="BQ57" t="str">
            <v/>
          </cell>
          <cell r="BS57">
            <v>0</v>
          </cell>
          <cell r="BT57">
            <v>0</v>
          </cell>
          <cell r="BU57">
            <v>0</v>
          </cell>
          <cell r="BV57">
            <v>0</v>
          </cell>
          <cell r="BW57" t="str">
            <v/>
          </cell>
          <cell r="BX57" t="str">
            <v/>
          </cell>
          <cell r="BY57" t="str">
            <v>0</v>
          </cell>
          <cell r="BZ57" t="str">
            <v/>
          </cell>
          <cell r="CA57" t="str">
            <v/>
          </cell>
          <cell r="CC57">
            <v>0</v>
          </cell>
          <cell r="CD57">
            <v>0</v>
          </cell>
          <cell r="CE57">
            <v>0</v>
          </cell>
          <cell r="CF57">
            <v>0</v>
          </cell>
          <cell r="CG57">
            <v>0</v>
          </cell>
          <cell r="CH57">
            <v>0</v>
          </cell>
          <cell r="CI57" t="str">
            <v/>
          </cell>
          <cell r="EW57" t="str">
            <v/>
          </cell>
          <cell r="EY57" t="str">
            <v/>
          </cell>
          <cell r="FA57" t="str">
            <v/>
          </cell>
        </row>
        <row r="58">
          <cell r="AH58">
            <v>0</v>
          </cell>
          <cell r="AM58" t="str">
            <v>0</v>
          </cell>
          <cell r="AO58" t="str">
            <v/>
          </cell>
          <cell r="AS58">
            <v>0</v>
          </cell>
          <cell r="AT58">
            <v>0</v>
          </cell>
          <cell r="AU58">
            <v>0</v>
          </cell>
          <cell r="AW58">
            <v>0</v>
          </cell>
          <cell r="AZ58">
            <v>0</v>
          </cell>
          <cell r="BA58">
            <v>0</v>
          </cell>
          <cell r="BB58">
            <v>0</v>
          </cell>
          <cell r="BC58">
            <v>0</v>
          </cell>
          <cell r="BD58" t="str">
            <v/>
          </cell>
          <cell r="BE58" t="str">
            <v/>
          </cell>
          <cell r="BF58" t="str">
            <v>0</v>
          </cell>
          <cell r="BG58" t="str">
            <v/>
          </cell>
          <cell r="BH58" t="str">
            <v/>
          </cell>
          <cell r="BK58">
            <v>0</v>
          </cell>
          <cell r="BL58">
            <v>0</v>
          </cell>
          <cell r="BM58">
            <v>0</v>
          </cell>
          <cell r="BN58">
            <v>0</v>
          </cell>
          <cell r="BO58">
            <v>0</v>
          </cell>
          <cell r="BP58">
            <v>0</v>
          </cell>
          <cell r="BQ58" t="str">
            <v/>
          </cell>
          <cell r="BS58">
            <v>0</v>
          </cell>
          <cell r="BT58">
            <v>0</v>
          </cell>
          <cell r="BU58">
            <v>0</v>
          </cell>
          <cell r="BV58">
            <v>0</v>
          </cell>
          <cell r="BW58" t="str">
            <v/>
          </cell>
          <cell r="BX58" t="str">
            <v/>
          </cell>
          <cell r="BY58" t="str">
            <v>0</v>
          </cell>
          <cell r="BZ58" t="str">
            <v/>
          </cell>
          <cell r="CA58" t="str">
            <v/>
          </cell>
          <cell r="CC58">
            <v>0</v>
          </cell>
          <cell r="CD58">
            <v>0</v>
          </cell>
          <cell r="CE58">
            <v>0</v>
          </cell>
          <cell r="CF58">
            <v>0</v>
          </cell>
          <cell r="CG58">
            <v>0</v>
          </cell>
          <cell r="CH58">
            <v>0</v>
          </cell>
          <cell r="CI58" t="str">
            <v/>
          </cell>
          <cell r="EW58" t="str">
            <v/>
          </cell>
          <cell r="EY58" t="str">
            <v/>
          </cell>
          <cell r="FA58" t="str">
            <v/>
          </cell>
        </row>
        <row r="59">
          <cell r="AH59">
            <v>0</v>
          </cell>
          <cell r="AM59" t="str">
            <v>0</v>
          </cell>
          <cell r="AO59" t="str">
            <v/>
          </cell>
          <cell r="AS59">
            <v>0</v>
          </cell>
          <cell r="AT59">
            <v>0</v>
          </cell>
          <cell r="AU59">
            <v>0</v>
          </cell>
          <cell r="AW59">
            <v>0</v>
          </cell>
          <cell r="AZ59">
            <v>0</v>
          </cell>
          <cell r="BA59">
            <v>0</v>
          </cell>
          <cell r="BB59">
            <v>0</v>
          </cell>
          <cell r="BC59">
            <v>0</v>
          </cell>
          <cell r="BD59" t="str">
            <v/>
          </cell>
          <cell r="BE59" t="str">
            <v/>
          </cell>
          <cell r="BF59" t="str">
            <v>0</v>
          </cell>
          <cell r="BG59" t="str">
            <v/>
          </cell>
          <cell r="BH59" t="str">
            <v/>
          </cell>
          <cell r="BK59">
            <v>0</v>
          </cell>
          <cell r="BL59">
            <v>0</v>
          </cell>
          <cell r="BM59">
            <v>0</v>
          </cell>
          <cell r="BN59">
            <v>0</v>
          </cell>
          <cell r="BO59">
            <v>0</v>
          </cell>
          <cell r="BP59">
            <v>0</v>
          </cell>
          <cell r="BQ59" t="str">
            <v/>
          </cell>
          <cell r="BS59">
            <v>0</v>
          </cell>
          <cell r="BT59">
            <v>0</v>
          </cell>
          <cell r="BU59">
            <v>0</v>
          </cell>
          <cell r="BV59">
            <v>0</v>
          </cell>
          <cell r="BW59" t="str">
            <v/>
          </cell>
          <cell r="BX59" t="str">
            <v/>
          </cell>
          <cell r="BY59" t="str">
            <v>0</v>
          </cell>
          <cell r="BZ59" t="str">
            <v/>
          </cell>
          <cell r="CA59" t="str">
            <v/>
          </cell>
          <cell r="CC59">
            <v>0</v>
          </cell>
          <cell r="CD59">
            <v>0</v>
          </cell>
          <cell r="CE59">
            <v>0</v>
          </cell>
          <cell r="CF59">
            <v>0</v>
          </cell>
          <cell r="CG59">
            <v>0</v>
          </cell>
          <cell r="CH59">
            <v>0</v>
          </cell>
          <cell r="CI59" t="str">
            <v/>
          </cell>
          <cell r="EW59" t="str">
            <v/>
          </cell>
          <cell r="EY59" t="str">
            <v/>
          </cell>
          <cell r="FA59" t="str">
            <v/>
          </cell>
        </row>
        <row r="60">
          <cell r="AH60">
            <v>0</v>
          </cell>
          <cell r="AM60" t="str">
            <v>0</v>
          </cell>
          <cell r="AO60" t="str">
            <v/>
          </cell>
          <cell r="AS60">
            <v>0</v>
          </cell>
          <cell r="AT60">
            <v>0</v>
          </cell>
          <cell r="AU60">
            <v>0</v>
          </cell>
          <cell r="AW60">
            <v>0</v>
          </cell>
          <cell r="AZ60">
            <v>0</v>
          </cell>
          <cell r="BA60">
            <v>0</v>
          </cell>
          <cell r="BB60">
            <v>0</v>
          </cell>
          <cell r="BC60">
            <v>0</v>
          </cell>
          <cell r="BD60" t="str">
            <v/>
          </cell>
          <cell r="BE60" t="str">
            <v/>
          </cell>
          <cell r="BF60" t="str">
            <v>0</v>
          </cell>
          <cell r="BG60" t="str">
            <v/>
          </cell>
          <cell r="BH60" t="str">
            <v/>
          </cell>
          <cell r="BK60">
            <v>0</v>
          </cell>
          <cell r="BL60">
            <v>0</v>
          </cell>
          <cell r="BM60">
            <v>0</v>
          </cell>
          <cell r="BN60">
            <v>0</v>
          </cell>
          <cell r="BO60">
            <v>0</v>
          </cell>
          <cell r="BP60">
            <v>0</v>
          </cell>
          <cell r="BQ60" t="str">
            <v/>
          </cell>
          <cell r="BS60">
            <v>0</v>
          </cell>
          <cell r="BT60">
            <v>0</v>
          </cell>
          <cell r="BU60">
            <v>0</v>
          </cell>
          <cell r="BV60">
            <v>0</v>
          </cell>
          <cell r="BW60" t="str">
            <v/>
          </cell>
          <cell r="BX60" t="str">
            <v/>
          </cell>
          <cell r="BY60" t="str">
            <v>0</v>
          </cell>
          <cell r="BZ60" t="str">
            <v/>
          </cell>
          <cell r="CA60" t="str">
            <v/>
          </cell>
          <cell r="CC60">
            <v>0</v>
          </cell>
          <cell r="CD60">
            <v>0</v>
          </cell>
          <cell r="CE60">
            <v>0</v>
          </cell>
          <cell r="CF60">
            <v>0</v>
          </cell>
          <cell r="CG60">
            <v>0</v>
          </cell>
          <cell r="CH60">
            <v>0</v>
          </cell>
          <cell r="CI60" t="str">
            <v/>
          </cell>
          <cell r="EW60" t="str">
            <v/>
          </cell>
          <cell r="EY60" t="str">
            <v/>
          </cell>
          <cell r="FA60" t="str">
            <v/>
          </cell>
        </row>
        <row r="61">
          <cell r="AH61">
            <v>0</v>
          </cell>
          <cell r="AM61" t="str">
            <v>0</v>
          </cell>
          <cell r="AO61" t="str">
            <v/>
          </cell>
          <cell r="AS61">
            <v>0</v>
          </cell>
          <cell r="AT61">
            <v>0</v>
          </cell>
          <cell r="AU61">
            <v>0</v>
          </cell>
          <cell r="AW61">
            <v>0</v>
          </cell>
          <cell r="AZ61">
            <v>0</v>
          </cell>
          <cell r="BA61">
            <v>0</v>
          </cell>
          <cell r="BB61">
            <v>0</v>
          </cell>
          <cell r="BC61">
            <v>0</v>
          </cell>
          <cell r="BD61" t="str">
            <v/>
          </cell>
          <cell r="BE61" t="str">
            <v/>
          </cell>
          <cell r="BF61" t="str">
            <v>0</v>
          </cell>
          <cell r="BG61" t="str">
            <v/>
          </cell>
          <cell r="BH61" t="str">
            <v/>
          </cell>
          <cell r="BK61">
            <v>0</v>
          </cell>
          <cell r="BL61">
            <v>0</v>
          </cell>
          <cell r="BM61">
            <v>0</v>
          </cell>
          <cell r="BN61">
            <v>0</v>
          </cell>
          <cell r="BO61">
            <v>0</v>
          </cell>
          <cell r="BP61">
            <v>0</v>
          </cell>
          <cell r="BQ61" t="str">
            <v/>
          </cell>
          <cell r="BS61">
            <v>0</v>
          </cell>
          <cell r="BT61">
            <v>0</v>
          </cell>
          <cell r="BU61">
            <v>0</v>
          </cell>
          <cell r="BV61">
            <v>0</v>
          </cell>
          <cell r="BW61" t="str">
            <v/>
          </cell>
          <cell r="BX61" t="str">
            <v/>
          </cell>
          <cell r="BY61" t="str">
            <v>0</v>
          </cell>
          <cell r="BZ61" t="str">
            <v/>
          </cell>
          <cell r="CA61" t="str">
            <v/>
          </cell>
          <cell r="CC61">
            <v>0</v>
          </cell>
          <cell r="CD61">
            <v>0</v>
          </cell>
          <cell r="CE61">
            <v>0</v>
          </cell>
          <cell r="CF61">
            <v>0</v>
          </cell>
          <cell r="CG61">
            <v>0</v>
          </cell>
          <cell r="CH61">
            <v>0</v>
          </cell>
          <cell r="CI61" t="str">
            <v/>
          </cell>
          <cell r="EW61" t="str">
            <v/>
          </cell>
          <cell r="EY61" t="str">
            <v/>
          </cell>
          <cell r="FA61" t="str">
            <v/>
          </cell>
        </row>
        <row r="62">
          <cell r="AH62">
            <v>0</v>
          </cell>
          <cell r="AM62" t="str">
            <v>0</v>
          </cell>
          <cell r="AO62" t="str">
            <v/>
          </cell>
          <cell r="AS62">
            <v>0</v>
          </cell>
          <cell r="AT62">
            <v>0</v>
          </cell>
          <cell r="AU62">
            <v>0</v>
          </cell>
          <cell r="AW62">
            <v>0</v>
          </cell>
          <cell r="AZ62">
            <v>0</v>
          </cell>
          <cell r="BA62">
            <v>0</v>
          </cell>
          <cell r="BB62">
            <v>0</v>
          </cell>
          <cell r="BC62">
            <v>0</v>
          </cell>
          <cell r="BD62" t="str">
            <v/>
          </cell>
          <cell r="BE62" t="str">
            <v/>
          </cell>
          <cell r="BF62" t="str">
            <v>0</v>
          </cell>
          <cell r="BG62" t="str">
            <v/>
          </cell>
          <cell r="BH62" t="str">
            <v/>
          </cell>
          <cell r="BK62">
            <v>0</v>
          </cell>
          <cell r="BL62">
            <v>0</v>
          </cell>
          <cell r="BM62">
            <v>0</v>
          </cell>
          <cell r="BN62">
            <v>0</v>
          </cell>
          <cell r="BO62">
            <v>0</v>
          </cell>
          <cell r="BP62">
            <v>0</v>
          </cell>
          <cell r="BQ62" t="str">
            <v/>
          </cell>
          <cell r="BS62">
            <v>0</v>
          </cell>
          <cell r="BT62">
            <v>0</v>
          </cell>
          <cell r="BU62">
            <v>0</v>
          </cell>
          <cell r="BV62">
            <v>0</v>
          </cell>
          <cell r="BW62" t="str">
            <v/>
          </cell>
          <cell r="BX62" t="str">
            <v/>
          </cell>
          <cell r="BY62" t="str">
            <v>0</v>
          </cell>
          <cell r="BZ62" t="str">
            <v/>
          </cell>
          <cell r="CA62" t="str">
            <v/>
          </cell>
          <cell r="CC62">
            <v>0</v>
          </cell>
          <cell r="CD62">
            <v>0</v>
          </cell>
          <cell r="CE62">
            <v>0</v>
          </cell>
          <cell r="CF62">
            <v>0</v>
          </cell>
          <cell r="CG62">
            <v>0</v>
          </cell>
          <cell r="CH62">
            <v>0</v>
          </cell>
          <cell r="CI62" t="str">
            <v/>
          </cell>
          <cell r="EW62" t="str">
            <v/>
          </cell>
          <cell r="EY62" t="str">
            <v/>
          </cell>
          <cell r="FA62" t="str">
            <v/>
          </cell>
        </row>
        <row r="63">
          <cell r="AH63">
            <v>0</v>
          </cell>
          <cell r="AM63" t="str">
            <v>0</v>
          </cell>
          <cell r="AO63" t="str">
            <v/>
          </cell>
          <cell r="AS63">
            <v>0</v>
          </cell>
          <cell r="AT63">
            <v>0</v>
          </cell>
          <cell r="AU63">
            <v>0</v>
          </cell>
          <cell r="AW63">
            <v>0</v>
          </cell>
          <cell r="AZ63">
            <v>0</v>
          </cell>
          <cell r="BA63">
            <v>0</v>
          </cell>
          <cell r="BB63">
            <v>0</v>
          </cell>
          <cell r="BC63">
            <v>0</v>
          </cell>
          <cell r="BD63" t="str">
            <v/>
          </cell>
          <cell r="BE63" t="str">
            <v/>
          </cell>
          <cell r="BF63" t="str">
            <v>0</v>
          </cell>
          <cell r="BG63" t="str">
            <v/>
          </cell>
          <cell r="BH63" t="str">
            <v/>
          </cell>
          <cell r="BK63">
            <v>0</v>
          </cell>
          <cell r="BL63">
            <v>0</v>
          </cell>
          <cell r="BM63">
            <v>0</v>
          </cell>
          <cell r="BN63">
            <v>0</v>
          </cell>
          <cell r="BO63">
            <v>0</v>
          </cell>
          <cell r="BP63">
            <v>0</v>
          </cell>
          <cell r="BQ63" t="str">
            <v/>
          </cell>
          <cell r="BS63">
            <v>0</v>
          </cell>
          <cell r="BT63">
            <v>0</v>
          </cell>
          <cell r="BU63">
            <v>0</v>
          </cell>
          <cell r="BV63">
            <v>0</v>
          </cell>
          <cell r="BW63" t="str">
            <v/>
          </cell>
          <cell r="BX63" t="str">
            <v/>
          </cell>
          <cell r="BY63" t="str">
            <v>0</v>
          </cell>
          <cell r="BZ63" t="str">
            <v/>
          </cell>
          <cell r="CA63" t="str">
            <v/>
          </cell>
          <cell r="CC63">
            <v>0</v>
          </cell>
          <cell r="CD63">
            <v>0</v>
          </cell>
          <cell r="CE63">
            <v>0</v>
          </cell>
          <cell r="CF63">
            <v>0</v>
          </cell>
          <cell r="CG63">
            <v>0</v>
          </cell>
          <cell r="CH63">
            <v>0</v>
          </cell>
          <cell r="CI63" t="str">
            <v/>
          </cell>
          <cell r="EW63" t="str">
            <v/>
          </cell>
          <cell r="EY63" t="str">
            <v/>
          </cell>
          <cell r="FA63" t="str">
            <v/>
          </cell>
        </row>
        <row r="64">
          <cell r="AH64">
            <v>0</v>
          </cell>
          <cell r="AM64" t="str">
            <v>0</v>
          </cell>
          <cell r="AO64" t="str">
            <v/>
          </cell>
          <cell r="AS64">
            <v>0</v>
          </cell>
          <cell r="AT64">
            <v>0</v>
          </cell>
          <cell r="AU64">
            <v>0</v>
          </cell>
          <cell r="AW64">
            <v>0</v>
          </cell>
          <cell r="AZ64">
            <v>0</v>
          </cell>
          <cell r="BA64">
            <v>0</v>
          </cell>
          <cell r="BB64">
            <v>0</v>
          </cell>
          <cell r="BC64">
            <v>0</v>
          </cell>
          <cell r="BD64" t="str">
            <v/>
          </cell>
          <cell r="BE64" t="str">
            <v/>
          </cell>
          <cell r="BF64" t="str">
            <v>0</v>
          </cell>
          <cell r="BG64" t="str">
            <v/>
          </cell>
          <cell r="BH64" t="str">
            <v/>
          </cell>
          <cell r="BK64">
            <v>0</v>
          </cell>
          <cell r="BL64">
            <v>0</v>
          </cell>
          <cell r="BM64">
            <v>0</v>
          </cell>
          <cell r="BN64">
            <v>0</v>
          </cell>
          <cell r="BO64">
            <v>0</v>
          </cell>
          <cell r="BP64">
            <v>0</v>
          </cell>
          <cell r="BQ64" t="str">
            <v/>
          </cell>
          <cell r="BS64">
            <v>0</v>
          </cell>
          <cell r="BT64">
            <v>0</v>
          </cell>
          <cell r="BU64">
            <v>0</v>
          </cell>
          <cell r="BV64">
            <v>0</v>
          </cell>
          <cell r="BW64" t="str">
            <v/>
          </cell>
          <cell r="BX64" t="str">
            <v/>
          </cell>
          <cell r="BY64" t="str">
            <v>0</v>
          </cell>
          <cell r="BZ64" t="str">
            <v/>
          </cell>
          <cell r="CA64" t="str">
            <v/>
          </cell>
          <cell r="CC64">
            <v>0</v>
          </cell>
          <cell r="CD64">
            <v>0</v>
          </cell>
          <cell r="CE64">
            <v>0</v>
          </cell>
          <cell r="CF64">
            <v>0</v>
          </cell>
          <cell r="CG64">
            <v>0</v>
          </cell>
          <cell r="CH64">
            <v>0</v>
          </cell>
          <cell r="CI64" t="str">
            <v/>
          </cell>
          <cell r="EW64" t="str">
            <v/>
          </cell>
          <cell r="EY64" t="str">
            <v/>
          </cell>
          <cell r="FA64" t="str">
            <v/>
          </cell>
        </row>
        <row r="65">
          <cell r="AH65">
            <v>0</v>
          </cell>
          <cell r="AM65" t="str">
            <v>0</v>
          </cell>
          <cell r="AO65" t="str">
            <v/>
          </cell>
          <cell r="AS65">
            <v>0</v>
          </cell>
          <cell r="AT65">
            <v>0</v>
          </cell>
          <cell r="AU65">
            <v>0</v>
          </cell>
          <cell r="AW65">
            <v>0</v>
          </cell>
          <cell r="AZ65">
            <v>0</v>
          </cell>
          <cell r="BA65">
            <v>0</v>
          </cell>
          <cell r="BB65">
            <v>0</v>
          </cell>
          <cell r="BC65">
            <v>0</v>
          </cell>
          <cell r="BD65" t="str">
            <v/>
          </cell>
          <cell r="BE65" t="str">
            <v/>
          </cell>
          <cell r="BF65" t="str">
            <v>0</v>
          </cell>
          <cell r="BG65" t="str">
            <v/>
          </cell>
          <cell r="BH65" t="str">
            <v/>
          </cell>
          <cell r="BK65">
            <v>0</v>
          </cell>
          <cell r="BL65">
            <v>0</v>
          </cell>
          <cell r="BM65">
            <v>0</v>
          </cell>
          <cell r="BN65">
            <v>0</v>
          </cell>
          <cell r="BO65">
            <v>0</v>
          </cell>
          <cell r="BP65">
            <v>0</v>
          </cell>
          <cell r="BQ65" t="str">
            <v/>
          </cell>
          <cell r="BS65">
            <v>0</v>
          </cell>
          <cell r="BT65">
            <v>0</v>
          </cell>
          <cell r="BU65">
            <v>0</v>
          </cell>
          <cell r="BV65">
            <v>0</v>
          </cell>
          <cell r="BW65" t="str">
            <v/>
          </cell>
          <cell r="BX65" t="str">
            <v/>
          </cell>
          <cell r="BY65" t="str">
            <v>0</v>
          </cell>
          <cell r="BZ65" t="str">
            <v/>
          </cell>
          <cell r="CA65" t="str">
            <v/>
          </cell>
          <cell r="CC65">
            <v>0</v>
          </cell>
          <cell r="CD65">
            <v>0</v>
          </cell>
          <cell r="CE65">
            <v>0</v>
          </cell>
          <cell r="CF65">
            <v>0</v>
          </cell>
          <cell r="CG65">
            <v>0</v>
          </cell>
          <cell r="CH65">
            <v>0</v>
          </cell>
          <cell r="CI65" t="str">
            <v/>
          </cell>
          <cell r="EW65" t="str">
            <v/>
          </cell>
          <cell r="EY65" t="str">
            <v/>
          </cell>
          <cell r="FA65" t="str">
            <v/>
          </cell>
        </row>
        <row r="66">
          <cell r="AH66">
            <v>0</v>
          </cell>
          <cell r="AM66" t="str">
            <v>0</v>
          </cell>
          <cell r="AO66" t="str">
            <v/>
          </cell>
          <cell r="AS66">
            <v>0</v>
          </cell>
          <cell r="AT66">
            <v>0</v>
          </cell>
          <cell r="AU66">
            <v>0</v>
          </cell>
          <cell r="AW66">
            <v>0</v>
          </cell>
          <cell r="AZ66">
            <v>0</v>
          </cell>
          <cell r="BA66">
            <v>0</v>
          </cell>
          <cell r="BB66">
            <v>0</v>
          </cell>
          <cell r="BC66">
            <v>0</v>
          </cell>
          <cell r="BD66" t="str">
            <v/>
          </cell>
          <cell r="BE66" t="str">
            <v/>
          </cell>
          <cell r="BF66" t="str">
            <v>0</v>
          </cell>
          <cell r="BG66" t="str">
            <v/>
          </cell>
          <cell r="BH66" t="str">
            <v/>
          </cell>
          <cell r="BK66">
            <v>0</v>
          </cell>
          <cell r="BL66">
            <v>0</v>
          </cell>
          <cell r="BM66">
            <v>0</v>
          </cell>
          <cell r="BN66">
            <v>0</v>
          </cell>
          <cell r="BO66">
            <v>0</v>
          </cell>
          <cell r="BP66">
            <v>0</v>
          </cell>
          <cell r="BQ66" t="str">
            <v/>
          </cell>
          <cell r="BS66">
            <v>0</v>
          </cell>
          <cell r="BT66">
            <v>0</v>
          </cell>
          <cell r="BU66">
            <v>0</v>
          </cell>
          <cell r="BV66">
            <v>0</v>
          </cell>
          <cell r="BW66" t="str">
            <v/>
          </cell>
          <cell r="BX66" t="str">
            <v/>
          </cell>
          <cell r="BY66" t="str">
            <v>0</v>
          </cell>
          <cell r="BZ66" t="str">
            <v/>
          </cell>
          <cell r="CA66" t="str">
            <v/>
          </cell>
          <cell r="CC66">
            <v>0</v>
          </cell>
          <cell r="CD66">
            <v>0</v>
          </cell>
          <cell r="CE66">
            <v>0</v>
          </cell>
          <cell r="CF66">
            <v>0</v>
          </cell>
          <cell r="CG66">
            <v>0</v>
          </cell>
          <cell r="CH66">
            <v>0</v>
          </cell>
          <cell r="CI66" t="str">
            <v/>
          </cell>
          <cell r="EW66" t="str">
            <v/>
          </cell>
          <cell r="EY66" t="str">
            <v/>
          </cell>
          <cell r="FA66" t="str">
            <v/>
          </cell>
        </row>
        <row r="67">
          <cell r="AH67">
            <v>0</v>
          </cell>
          <cell r="AM67" t="str">
            <v>0</v>
          </cell>
          <cell r="AO67" t="str">
            <v/>
          </cell>
          <cell r="AS67">
            <v>0</v>
          </cell>
          <cell r="AT67">
            <v>0</v>
          </cell>
          <cell r="AU67">
            <v>0</v>
          </cell>
          <cell r="AW67">
            <v>0</v>
          </cell>
          <cell r="AZ67">
            <v>0</v>
          </cell>
          <cell r="BA67">
            <v>0</v>
          </cell>
          <cell r="BB67">
            <v>0</v>
          </cell>
          <cell r="BC67">
            <v>0</v>
          </cell>
          <cell r="BD67" t="str">
            <v/>
          </cell>
          <cell r="BE67" t="str">
            <v/>
          </cell>
          <cell r="BF67" t="str">
            <v>0</v>
          </cell>
          <cell r="BG67" t="str">
            <v/>
          </cell>
          <cell r="BH67" t="str">
            <v/>
          </cell>
          <cell r="BK67">
            <v>0</v>
          </cell>
          <cell r="BL67">
            <v>0</v>
          </cell>
          <cell r="BM67">
            <v>0</v>
          </cell>
          <cell r="BN67">
            <v>0</v>
          </cell>
          <cell r="BO67">
            <v>0</v>
          </cell>
          <cell r="BP67">
            <v>0</v>
          </cell>
          <cell r="BQ67" t="str">
            <v/>
          </cell>
          <cell r="BS67">
            <v>0</v>
          </cell>
          <cell r="BT67">
            <v>0</v>
          </cell>
          <cell r="BU67">
            <v>0</v>
          </cell>
          <cell r="BV67">
            <v>0</v>
          </cell>
          <cell r="BW67" t="str">
            <v/>
          </cell>
          <cell r="BX67" t="str">
            <v/>
          </cell>
          <cell r="BY67" t="str">
            <v>0</v>
          </cell>
          <cell r="BZ67" t="str">
            <v/>
          </cell>
          <cell r="CA67" t="str">
            <v/>
          </cell>
          <cell r="CC67">
            <v>0</v>
          </cell>
          <cell r="CD67">
            <v>0</v>
          </cell>
          <cell r="CE67">
            <v>0</v>
          </cell>
          <cell r="CF67">
            <v>0</v>
          </cell>
          <cell r="CG67">
            <v>0</v>
          </cell>
          <cell r="CH67">
            <v>0</v>
          </cell>
          <cell r="CI67" t="str">
            <v/>
          </cell>
          <cell r="EW67" t="str">
            <v/>
          </cell>
          <cell r="EY67" t="str">
            <v/>
          </cell>
          <cell r="FA67" t="str">
            <v/>
          </cell>
        </row>
        <row r="68">
          <cell r="AH68">
            <v>0</v>
          </cell>
          <cell r="AM68" t="str">
            <v>0</v>
          </cell>
          <cell r="AO68" t="str">
            <v/>
          </cell>
          <cell r="AS68">
            <v>0</v>
          </cell>
          <cell r="AT68">
            <v>0</v>
          </cell>
          <cell r="AU68">
            <v>0</v>
          </cell>
          <cell r="AW68">
            <v>0</v>
          </cell>
          <cell r="AZ68">
            <v>0</v>
          </cell>
          <cell r="BA68">
            <v>0</v>
          </cell>
          <cell r="BB68">
            <v>0</v>
          </cell>
          <cell r="BC68">
            <v>0</v>
          </cell>
          <cell r="BD68" t="str">
            <v/>
          </cell>
          <cell r="BE68" t="str">
            <v/>
          </cell>
          <cell r="BF68" t="str">
            <v>0</v>
          </cell>
          <cell r="BG68" t="str">
            <v/>
          </cell>
          <cell r="BH68" t="str">
            <v/>
          </cell>
          <cell r="BK68">
            <v>0</v>
          </cell>
          <cell r="BL68">
            <v>0</v>
          </cell>
          <cell r="BM68">
            <v>0</v>
          </cell>
          <cell r="BN68">
            <v>0</v>
          </cell>
          <cell r="BO68">
            <v>0</v>
          </cell>
          <cell r="BP68">
            <v>0</v>
          </cell>
          <cell r="BQ68" t="str">
            <v/>
          </cell>
          <cell r="BS68">
            <v>0</v>
          </cell>
          <cell r="BT68">
            <v>0</v>
          </cell>
          <cell r="BU68">
            <v>0</v>
          </cell>
          <cell r="BV68">
            <v>0</v>
          </cell>
          <cell r="BW68" t="str">
            <v/>
          </cell>
          <cell r="BX68" t="str">
            <v/>
          </cell>
          <cell r="BY68" t="str">
            <v>0</v>
          </cell>
          <cell r="BZ68" t="str">
            <v/>
          </cell>
          <cell r="CA68" t="str">
            <v/>
          </cell>
          <cell r="CC68">
            <v>0</v>
          </cell>
          <cell r="CD68">
            <v>0</v>
          </cell>
          <cell r="CE68">
            <v>0</v>
          </cell>
          <cell r="CF68">
            <v>0</v>
          </cell>
          <cell r="CG68">
            <v>0</v>
          </cell>
          <cell r="CH68">
            <v>0</v>
          </cell>
          <cell r="CI68" t="str">
            <v/>
          </cell>
          <cell r="EW68" t="str">
            <v/>
          </cell>
          <cell r="EY68" t="str">
            <v/>
          </cell>
          <cell r="FA68" t="str">
            <v/>
          </cell>
        </row>
        <row r="69">
          <cell r="AH69">
            <v>0</v>
          </cell>
          <cell r="AM69" t="str">
            <v>0</v>
          </cell>
          <cell r="AO69" t="str">
            <v/>
          </cell>
          <cell r="AS69">
            <v>0</v>
          </cell>
          <cell r="AT69">
            <v>0</v>
          </cell>
          <cell r="AU69">
            <v>0</v>
          </cell>
          <cell r="AW69">
            <v>0</v>
          </cell>
          <cell r="AZ69">
            <v>0</v>
          </cell>
          <cell r="BA69">
            <v>0</v>
          </cell>
          <cell r="BB69">
            <v>0</v>
          </cell>
          <cell r="BC69">
            <v>0</v>
          </cell>
          <cell r="BD69" t="str">
            <v/>
          </cell>
          <cell r="BE69" t="str">
            <v/>
          </cell>
          <cell r="BF69" t="str">
            <v>0</v>
          </cell>
          <cell r="BG69" t="str">
            <v/>
          </cell>
          <cell r="BH69" t="str">
            <v/>
          </cell>
          <cell r="BK69">
            <v>0</v>
          </cell>
          <cell r="BL69">
            <v>0</v>
          </cell>
          <cell r="BM69">
            <v>0</v>
          </cell>
          <cell r="BN69">
            <v>0</v>
          </cell>
          <cell r="BO69">
            <v>0</v>
          </cell>
          <cell r="BP69">
            <v>0</v>
          </cell>
          <cell r="BQ69" t="str">
            <v/>
          </cell>
          <cell r="BS69">
            <v>0</v>
          </cell>
          <cell r="BT69">
            <v>0</v>
          </cell>
          <cell r="BU69">
            <v>0</v>
          </cell>
          <cell r="BV69">
            <v>0</v>
          </cell>
          <cell r="BW69" t="str">
            <v/>
          </cell>
          <cell r="BX69" t="str">
            <v/>
          </cell>
          <cell r="BY69" t="str">
            <v>0</v>
          </cell>
          <cell r="BZ69" t="str">
            <v/>
          </cell>
          <cell r="CA69" t="str">
            <v/>
          </cell>
          <cell r="CC69">
            <v>0</v>
          </cell>
          <cell r="CD69">
            <v>0</v>
          </cell>
          <cell r="CE69">
            <v>0</v>
          </cell>
          <cell r="CF69">
            <v>0</v>
          </cell>
          <cell r="CG69">
            <v>0</v>
          </cell>
          <cell r="CH69">
            <v>0</v>
          </cell>
          <cell r="CI69" t="str">
            <v/>
          </cell>
          <cell r="EW69" t="str">
            <v/>
          </cell>
          <cell r="EY69" t="str">
            <v/>
          </cell>
          <cell r="FA69" t="str">
            <v/>
          </cell>
        </row>
        <row r="70">
          <cell r="AH70">
            <v>0</v>
          </cell>
          <cell r="AM70" t="str">
            <v>0</v>
          </cell>
          <cell r="AO70" t="str">
            <v/>
          </cell>
          <cell r="AS70">
            <v>0</v>
          </cell>
          <cell r="AT70">
            <v>0</v>
          </cell>
          <cell r="AU70">
            <v>0</v>
          </cell>
          <cell r="AW70">
            <v>0</v>
          </cell>
          <cell r="AZ70">
            <v>0</v>
          </cell>
          <cell r="BA70">
            <v>0</v>
          </cell>
          <cell r="BB70">
            <v>0</v>
          </cell>
          <cell r="BC70">
            <v>0</v>
          </cell>
          <cell r="BD70" t="str">
            <v/>
          </cell>
          <cell r="BE70" t="str">
            <v/>
          </cell>
          <cell r="BF70" t="str">
            <v>0</v>
          </cell>
          <cell r="BG70" t="str">
            <v/>
          </cell>
          <cell r="BH70" t="str">
            <v/>
          </cell>
          <cell r="BK70">
            <v>0</v>
          </cell>
          <cell r="BL70">
            <v>0</v>
          </cell>
          <cell r="BM70">
            <v>0</v>
          </cell>
          <cell r="BN70">
            <v>0</v>
          </cell>
          <cell r="BO70">
            <v>0</v>
          </cell>
          <cell r="BP70">
            <v>0</v>
          </cell>
          <cell r="BQ70" t="str">
            <v/>
          </cell>
          <cell r="BS70">
            <v>0</v>
          </cell>
          <cell r="BT70">
            <v>0</v>
          </cell>
          <cell r="BU70">
            <v>0</v>
          </cell>
          <cell r="BV70">
            <v>0</v>
          </cell>
          <cell r="BW70" t="str">
            <v/>
          </cell>
          <cell r="BX70" t="str">
            <v/>
          </cell>
          <cell r="BY70" t="str">
            <v>0</v>
          </cell>
          <cell r="BZ70" t="str">
            <v/>
          </cell>
          <cell r="CA70" t="str">
            <v/>
          </cell>
          <cell r="CC70">
            <v>0</v>
          </cell>
          <cell r="CD70">
            <v>0</v>
          </cell>
          <cell r="CE70">
            <v>0</v>
          </cell>
          <cell r="CF70">
            <v>0</v>
          </cell>
          <cell r="CG70">
            <v>0</v>
          </cell>
          <cell r="CH70">
            <v>0</v>
          </cell>
          <cell r="CI70" t="str">
            <v/>
          </cell>
          <cell r="EW70" t="str">
            <v/>
          </cell>
          <cell r="EY70" t="str">
            <v/>
          </cell>
          <cell r="FA70" t="str">
            <v/>
          </cell>
        </row>
        <row r="71">
          <cell r="AH71">
            <v>0</v>
          </cell>
          <cell r="AM71" t="str">
            <v>0</v>
          </cell>
          <cell r="AO71" t="str">
            <v/>
          </cell>
          <cell r="AS71">
            <v>0</v>
          </cell>
          <cell r="AT71">
            <v>0</v>
          </cell>
          <cell r="AU71">
            <v>0</v>
          </cell>
          <cell r="AW71">
            <v>0</v>
          </cell>
          <cell r="AZ71">
            <v>0</v>
          </cell>
          <cell r="BA71">
            <v>0</v>
          </cell>
          <cell r="BB71">
            <v>0</v>
          </cell>
          <cell r="BC71">
            <v>0</v>
          </cell>
          <cell r="BD71" t="str">
            <v/>
          </cell>
          <cell r="BE71" t="str">
            <v/>
          </cell>
          <cell r="BF71" t="str">
            <v>0</v>
          </cell>
          <cell r="BG71" t="str">
            <v/>
          </cell>
          <cell r="BH71" t="str">
            <v/>
          </cell>
          <cell r="BK71">
            <v>0</v>
          </cell>
          <cell r="BL71">
            <v>0</v>
          </cell>
          <cell r="BM71">
            <v>0</v>
          </cell>
          <cell r="BN71">
            <v>0</v>
          </cell>
          <cell r="BO71">
            <v>0</v>
          </cell>
          <cell r="BP71">
            <v>0</v>
          </cell>
          <cell r="BQ71" t="str">
            <v/>
          </cell>
          <cell r="BS71">
            <v>0</v>
          </cell>
          <cell r="BT71">
            <v>0</v>
          </cell>
          <cell r="BU71">
            <v>0</v>
          </cell>
          <cell r="BV71">
            <v>0</v>
          </cell>
          <cell r="BW71" t="str">
            <v/>
          </cell>
          <cell r="BX71" t="str">
            <v/>
          </cell>
          <cell r="BY71" t="str">
            <v>0</v>
          </cell>
          <cell r="BZ71" t="str">
            <v/>
          </cell>
          <cell r="CA71" t="str">
            <v/>
          </cell>
          <cell r="CC71">
            <v>0</v>
          </cell>
          <cell r="CD71">
            <v>0</v>
          </cell>
          <cell r="CE71">
            <v>0</v>
          </cell>
          <cell r="CF71">
            <v>0</v>
          </cell>
          <cell r="CG71">
            <v>0</v>
          </cell>
          <cell r="CH71">
            <v>0</v>
          </cell>
          <cell r="CI71" t="str">
            <v/>
          </cell>
          <cell r="EW71" t="str">
            <v/>
          </cell>
          <cell r="EY71" t="str">
            <v/>
          </cell>
          <cell r="FA71" t="str">
            <v/>
          </cell>
        </row>
        <row r="72">
          <cell r="AH72">
            <v>0</v>
          </cell>
          <cell r="AM72" t="str">
            <v>0</v>
          </cell>
          <cell r="AO72" t="str">
            <v/>
          </cell>
          <cell r="AS72">
            <v>0</v>
          </cell>
          <cell r="AT72">
            <v>0</v>
          </cell>
          <cell r="AU72">
            <v>0</v>
          </cell>
          <cell r="AW72">
            <v>0</v>
          </cell>
          <cell r="AZ72">
            <v>0</v>
          </cell>
          <cell r="BA72">
            <v>0</v>
          </cell>
          <cell r="BB72">
            <v>0</v>
          </cell>
          <cell r="BC72">
            <v>0</v>
          </cell>
          <cell r="BD72" t="str">
            <v/>
          </cell>
          <cell r="BE72" t="str">
            <v/>
          </cell>
          <cell r="BF72" t="str">
            <v>0</v>
          </cell>
          <cell r="BG72" t="str">
            <v/>
          </cell>
          <cell r="BH72" t="str">
            <v/>
          </cell>
          <cell r="BK72">
            <v>0</v>
          </cell>
          <cell r="BL72">
            <v>0</v>
          </cell>
          <cell r="BM72">
            <v>0</v>
          </cell>
          <cell r="BN72">
            <v>0</v>
          </cell>
          <cell r="BO72">
            <v>0</v>
          </cell>
          <cell r="BP72">
            <v>0</v>
          </cell>
          <cell r="BQ72" t="str">
            <v/>
          </cell>
          <cell r="BS72">
            <v>0</v>
          </cell>
          <cell r="BT72">
            <v>0</v>
          </cell>
          <cell r="BU72">
            <v>0</v>
          </cell>
          <cell r="BV72">
            <v>0</v>
          </cell>
          <cell r="BW72" t="str">
            <v/>
          </cell>
          <cell r="BX72" t="str">
            <v/>
          </cell>
          <cell r="BY72" t="str">
            <v>0</v>
          </cell>
          <cell r="BZ72" t="str">
            <v/>
          </cell>
          <cell r="CA72" t="str">
            <v/>
          </cell>
          <cell r="CC72">
            <v>0</v>
          </cell>
          <cell r="CD72">
            <v>0</v>
          </cell>
          <cell r="CE72">
            <v>0</v>
          </cell>
          <cell r="CF72">
            <v>0</v>
          </cell>
          <cell r="CG72">
            <v>0</v>
          </cell>
          <cell r="CH72">
            <v>0</v>
          </cell>
          <cell r="CI72" t="str">
            <v/>
          </cell>
          <cell r="EW72" t="str">
            <v/>
          </cell>
          <cell r="EY72" t="str">
            <v/>
          </cell>
          <cell r="FA72" t="str">
            <v/>
          </cell>
        </row>
        <row r="73">
          <cell r="AH73">
            <v>0</v>
          </cell>
          <cell r="AM73" t="str">
            <v>0</v>
          </cell>
          <cell r="AO73" t="str">
            <v/>
          </cell>
          <cell r="AS73">
            <v>0</v>
          </cell>
          <cell r="AT73">
            <v>0</v>
          </cell>
          <cell r="AU73">
            <v>0</v>
          </cell>
          <cell r="AW73">
            <v>0</v>
          </cell>
          <cell r="AZ73">
            <v>0</v>
          </cell>
          <cell r="BA73">
            <v>0</v>
          </cell>
          <cell r="BB73">
            <v>0</v>
          </cell>
          <cell r="BC73">
            <v>0</v>
          </cell>
          <cell r="BD73" t="str">
            <v/>
          </cell>
          <cell r="BE73" t="str">
            <v/>
          </cell>
          <cell r="BF73" t="str">
            <v>0</v>
          </cell>
          <cell r="BG73" t="str">
            <v/>
          </cell>
          <cell r="BH73" t="str">
            <v/>
          </cell>
          <cell r="BK73">
            <v>0</v>
          </cell>
          <cell r="BL73">
            <v>0</v>
          </cell>
          <cell r="BM73">
            <v>0</v>
          </cell>
          <cell r="BN73">
            <v>0</v>
          </cell>
          <cell r="BO73">
            <v>0</v>
          </cell>
          <cell r="BP73">
            <v>0</v>
          </cell>
          <cell r="BQ73" t="str">
            <v/>
          </cell>
          <cell r="BS73">
            <v>0</v>
          </cell>
          <cell r="BT73">
            <v>0</v>
          </cell>
          <cell r="BU73">
            <v>0</v>
          </cell>
          <cell r="BV73">
            <v>0</v>
          </cell>
          <cell r="BW73" t="str">
            <v/>
          </cell>
          <cell r="BX73" t="str">
            <v/>
          </cell>
          <cell r="BY73" t="str">
            <v>0</v>
          </cell>
          <cell r="BZ73" t="str">
            <v/>
          </cell>
          <cell r="CA73" t="str">
            <v/>
          </cell>
          <cell r="CC73">
            <v>0</v>
          </cell>
          <cell r="CD73">
            <v>0</v>
          </cell>
          <cell r="CE73">
            <v>0</v>
          </cell>
          <cell r="CF73">
            <v>0</v>
          </cell>
          <cell r="CG73">
            <v>0</v>
          </cell>
          <cell r="CH73">
            <v>0</v>
          </cell>
          <cell r="CI73" t="str">
            <v/>
          </cell>
          <cell r="EW73" t="str">
            <v/>
          </cell>
          <cell r="EY73" t="str">
            <v/>
          </cell>
          <cell r="FA73" t="str">
            <v/>
          </cell>
        </row>
        <row r="74">
          <cell r="AH74">
            <v>0</v>
          </cell>
          <cell r="AM74" t="str">
            <v>0</v>
          </cell>
          <cell r="AO74" t="str">
            <v/>
          </cell>
          <cell r="AS74">
            <v>0</v>
          </cell>
          <cell r="AT74">
            <v>0</v>
          </cell>
          <cell r="AU74">
            <v>0</v>
          </cell>
          <cell r="AW74">
            <v>0</v>
          </cell>
          <cell r="AZ74">
            <v>0</v>
          </cell>
          <cell r="BA74">
            <v>0</v>
          </cell>
          <cell r="BB74">
            <v>0</v>
          </cell>
          <cell r="BC74">
            <v>0</v>
          </cell>
          <cell r="BD74" t="str">
            <v/>
          </cell>
          <cell r="BE74" t="str">
            <v/>
          </cell>
          <cell r="BF74" t="str">
            <v>0</v>
          </cell>
          <cell r="BG74" t="str">
            <v/>
          </cell>
          <cell r="BH74" t="str">
            <v/>
          </cell>
          <cell r="BK74">
            <v>0</v>
          </cell>
          <cell r="BL74">
            <v>0</v>
          </cell>
          <cell r="BM74">
            <v>0</v>
          </cell>
          <cell r="BN74">
            <v>0</v>
          </cell>
          <cell r="BO74">
            <v>0</v>
          </cell>
          <cell r="BP74">
            <v>0</v>
          </cell>
          <cell r="BQ74" t="str">
            <v/>
          </cell>
          <cell r="BS74">
            <v>0</v>
          </cell>
          <cell r="BT74">
            <v>0</v>
          </cell>
          <cell r="BU74">
            <v>0</v>
          </cell>
          <cell r="BV74">
            <v>0</v>
          </cell>
          <cell r="BW74" t="str">
            <v/>
          </cell>
          <cell r="BX74" t="str">
            <v/>
          </cell>
          <cell r="BY74" t="str">
            <v>0</v>
          </cell>
          <cell r="BZ74" t="str">
            <v/>
          </cell>
          <cell r="CA74" t="str">
            <v/>
          </cell>
          <cell r="CC74">
            <v>0</v>
          </cell>
          <cell r="CD74">
            <v>0</v>
          </cell>
          <cell r="CE74">
            <v>0</v>
          </cell>
          <cell r="CF74">
            <v>0</v>
          </cell>
          <cell r="CG74">
            <v>0</v>
          </cell>
          <cell r="CH74">
            <v>0</v>
          </cell>
          <cell r="CI74" t="str">
            <v/>
          </cell>
          <cell r="EW74" t="str">
            <v/>
          </cell>
          <cell r="EY74" t="str">
            <v/>
          </cell>
          <cell r="FA74" t="str">
            <v/>
          </cell>
        </row>
        <row r="75">
          <cell r="AH75">
            <v>0</v>
          </cell>
          <cell r="AI75">
            <v>0</v>
          </cell>
          <cell r="AJ75">
            <v>0</v>
          </cell>
          <cell r="AM75" t="str">
            <v>0</v>
          </cell>
          <cell r="AO75" t="str">
            <v/>
          </cell>
          <cell r="AS75">
            <v>0</v>
          </cell>
          <cell r="AT75">
            <v>0</v>
          </cell>
          <cell r="AU75">
            <v>0</v>
          </cell>
          <cell r="AW75">
            <v>0</v>
          </cell>
          <cell r="AZ75">
            <v>0</v>
          </cell>
          <cell r="BA75">
            <v>0</v>
          </cell>
          <cell r="BB75">
            <v>0</v>
          </cell>
          <cell r="BC75">
            <v>0</v>
          </cell>
          <cell r="BD75" t="str">
            <v/>
          </cell>
          <cell r="BE75" t="str">
            <v/>
          </cell>
          <cell r="BF75" t="str">
            <v>0</v>
          </cell>
          <cell r="BG75" t="str">
            <v/>
          </cell>
          <cell r="BH75" t="str">
            <v/>
          </cell>
          <cell r="BK75">
            <v>0</v>
          </cell>
          <cell r="BL75">
            <v>0</v>
          </cell>
          <cell r="BM75">
            <v>0</v>
          </cell>
          <cell r="BN75">
            <v>0</v>
          </cell>
          <cell r="BO75">
            <v>0</v>
          </cell>
          <cell r="BP75">
            <v>0</v>
          </cell>
          <cell r="BQ75" t="str">
            <v/>
          </cell>
          <cell r="BS75">
            <v>0</v>
          </cell>
          <cell r="BT75">
            <v>0</v>
          </cell>
          <cell r="BU75">
            <v>0</v>
          </cell>
          <cell r="BV75">
            <v>0</v>
          </cell>
          <cell r="BW75" t="str">
            <v/>
          </cell>
          <cell r="BX75" t="str">
            <v/>
          </cell>
          <cell r="BY75" t="str">
            <v>0</v>
          </cell>
          <cell r="BZ75" t="str">
            <v/>
          </cell>
          <cell r="CA75" t="str">
            <v/>
          </cell>
          <cell r="CC75">
            <v>0</v>
          </cell>
          <cell r="CD75">
            <v>0</v>
          </cell>
          <cell r="CE75">
            <v>0</v>
          </cell>
          <cell r="CF75">
            <v>0</v>
          </cell>
          <cell r="CG75">
            <v>0</v>
          </cell>
          <cell r="CH75">
            <v>0</v>
          </cell>
          <cell r="CI75" t="str">
            <v/>
          </cell>
          <cell r="EW75" t="str">
            <v/>
          </cell>
          <cell r="EY75" t="str">
            <v/>
          </cell>
          <cell r="FA75" t="str">
            <v/>
          </cell>
        </row>
        <row r="76">
          <cell r="AH76">
            <v>0</v>
          </cell>
          <cell r="AI76">
            <v>0</v>
          </cell>
          <cell r="AJ76">
            <v>0</v>
          </cell>
          <cell r="AM76" t="str">
            <v>0</v>
          </cell>
          <cell r="AO76" t="str">
            <v/>
          </cell>
          <cell r="AS76">
            <v>0</v>
          </cell>
          <cell r="AT76">
            <v>0</v>
          </cell>
          <cell r="AU76">
            <v>0</v>
          </cell>
          <cell r="AW76">
            <v>0</v>
          </cell>
          <cell r="AZ76">
            <v>0</v>
          </cell>
          <cell r="BA76">
            <v>0</v>
          </cell>
          <cell r="BB76">
            <v>0</v>
          </cell>
          <cell r="BC76">
            <v>0</v>
          </cell>
          <cell r="BD76" t="str">
            <v/>
          </cell>
          <cell r="BE76" t="str">
            <v/>
          </cell>
          <cell r="BF76" t="str">
            <v>0</v>
          </cell>
          <cell r="BG76" t="str">
            <v/>
          </cell>
          <cell r="BH76" t="str">
            <v/>
          </cell>
          <cell r="BK76">
            <v>0</v>
          </cell>
          <cell r="BL76">
            <v>0</v>
          </cell>
          <cell r="BM76">
            <v>0</v>
          </cell>
          <cell r="BN76">
            <v>0</v>
          </cell>
          <cell r="BO76">
            <v>0</v>
          </cell>
          <cell r="BP76">
            <v>0</v>
          </cell>
          <cell r="BQ76" t="str">
            <v/>
          </cell>
          <cell r="BS76">
            <v>0</v>
          </cell>
          <cell r="BT76">
            <v>0</v>
          </cell>
          <cell r="BU76">
            <v>0</v>
          </cell>
          <cell r="BV76">
            <v>0</v>
          </cell>
          <cell r="BW76" t="str">
            <v/>
          </cell>
          <cell r="BX76" t="str">
            <v/>
          </cell>
          <cell r="BY76" t="str">
            <v>0</v>
          </cell>
          <cell r="BZ76" t="str">
            <v/>
          </cell>
          <cell r="CA76" t="str">
            <v/>
          </cell>
          <cell r="CC76">
            <v>0</v>
          </cell>
          <cell r="CD76">
            <v>0</v>
          </cell>
          <cell r="CE76">
            <v>0</v>
          </cell>
          <cell r="CF76">
            <v>0</v>
          </cell>
          <cell r="CG76">
            <v>0</v>
          </cell>
          <cell r="CH76">
            <v>0</v>
          </cell>
          <cell r="CI76" t="str">
            <v/>
          </cell>
          <cell r="EW76" t="str">
            <v/>
          </cell>
          <cell r="EY76" t="str">
            <v/>
          </cell>
          <cell r="FA76" t="str">
            <v/>
          </cell>
        </row>
        <row r="77">
          <cell r="AH77">
            <v>0</v>
          </cell>
          <cell r="AI77">
            <v>0</v>
          </cell>
          <cell r="AJ77">
            <v>0</v>
          </cell>
          <cell r="AM77" t="str">
            <v>0</v>
          </cell>
          <cell r="AO77" t="str">
            <v/>
          </cell>
          <cell r="AS77">
            <v>0</v>
          </cell>
          <cell r="AT77">
            <v>0</v>
          </cell>
          <cell r="AU77">
            <v>0</v>
          </cell>
          <cell r="AW77">
            <v>0</v>
          </cell>
          <cell r="AZ77">
            <v>0</v>
          </cell>
          <cell r="BA77">
            <v>0</v>
          </cell>
          <cell r="BB77">
            <v>0</v>
          </cell>
          <cell r="BC77">
            <v>0</v>
          </cell>
          <cell r="BD77" t="str">
            <v/>
          </cell>
          <cell r="BE77" t="str">
            <v/>
          </cell>
          <cell r="BF77" t="str">
            <v>0</v>
          </cell>
          <cell r="BG77" t="str">
            <v/>
          </cell>
          <cell r="BH77" t="str">
            <v/>
          </cell>
          <cell r="BK77">
            <v>0</v>
          </cell>
          <cell r="BL77">
            <v>0</v>
          </cell>
          <cell r="BM77">
            <v>0</v>
          </cell>
          <cell r="BN77">
            <v>0</v>
          </cell>
          <cell r="BO77">
            <v>0</v>
          </cell>
          <cell r="BP77">
            <v>0</v>
          </cell>
          <cell r="BQ77" t="str">
            <v/>
          </cell>
          <cell r="BS77">
            <v>0</v>
          </cell>
          <cell r="BT77">
            <v>0</v>
          </cell>
          <cell r="BU77">
            <v>0</v>
          </cell>
          <cell r="BV77">
            <v>0</v>
          </cell>
          <cell r="BW77" t="str">
            <v/>
          </cell>
          <cell r="BX77" t="str">
            <v/>
          </cell>
          <cell r="BY77" t="str">
            <v>0</v>
          </cell>
          <cell r="BZ77" t="str">
            <v/>
          </cell>
          <cell r="CA77" t="str">
            <v/>
          </cell>
          <cell r="CC77">
            <v>0</v>
          </cell>
          <cell r="CD77">
            <v>0</v>
          </cell>
          <cell r="CE77">
            <v>0</v>
          </cell>
          <cell r="CF77">
            <v>0</v>
          </cell>
          <cell r="CG77">
            <v>0</v>
          </cell>
          <cell r="CH77">
            <v>0</v>
          </cell>
          <cell r="CI77" t="str">
            <v/>
          </cell>
          <cell r="EW77" t="str">
            <v/>
          </cell>
          <cell r="EY77" t="str">
            <v/>
          </cell>
          <cell r="FA77" t="str">
            <v/>
          </cell>
        </row>
        <row r="78">
          <cell r="AH78">
            <v>0</v>
          </cell>
          <cell r="AI78">
            <v>0</v>
          </cell>
          <cell r="AJ78">
            <v>0</v>
          </cell>
          <cell r="AM78" t="str">
            <v>0</v>
          </cell>
          <cell r="AO78" t="str">
            <v/>
          </cell>
          <cell r="AS78">
            <v>0</v>
          </cell>
          <cell r="AT78">
            <v>0</v>
          </cell>
          <cell r="AU78">
            <v>0</v>
          </cell>
          <cell r="AW78">
            <v>0</v>
          </cell>
          <cell r="AZ78">
            <v>0</v>
          </cell>
          <cell r="BA78">
            <v>0</v>
          </cell>
          <cell r="BB78">
            <v>0</v>
          </cell>
          <cell r="BC78">
            <v>0</v>
          </cell>
          <cell r="BD78" t="str">
            <v/>
          </cell>
          <cell r="BE78" t="str">
            <v/>
          </cell>
          <cell r="BF78" t="str">
            <v>0</v>
          </cell>
          <cell r="BG78" t="str">
            <v/>
          </cell>
          <cell r="BH78" t="str">
            <v/>
          </cell>
          <cell r="BK78">
            <v>0</v>
          </cell>
          <cell r="BL78">
            <v>0</v>
          </cell>
          <cell r="BM78">
            <v>0</v>
          </cell>
          <cell r="BN78">
            <v>0</v>
          </cell>
          <cell r="BO78">
            <v>0</v>
          </cell>
          <cell r="BP78">
            <v>0</v>
          </cell>
          <cell r="BQ78" t="str">
            <v/>
          </cell>
          <cell r="BS78">
            <v>0</v>
          </cell>
          <cell r="BT78">
            <v>0</v>
          </cell>
          <cell r="BU78">
            <v>0</v>
          </cell>
          <cell r="BV78">
            <v>0</v>
          </cell>
          <cell r="BW78" t="str">
            <v/>
          </cell>
          <cell r="BX78" t="str">
            <v/>
          </cell>
          <cell r="BY78" t="str">
            <v>0</v>
          </cell>
          <cell r="BZ78" t="str">
            <v/>
          </cell>
          <cell r="CA78" t="str">
            <v/>
          </cell>
          <cell r="CC78">
            <v>0</v>
          </cell>
          <cell r="CD78">
            <v>0</v>
          </cell>
          <cell r="CE78">
            <v>0</v>
          </cell>
          <cell r="CF78">
            <v>0</v>
          </cell>
          <cell r="CG78">
            <v>0</v>
          </cell>
          <cell r="CH78">
            <v>0</v>
          </cell>
          <cell r="CI78" t="str">
            <v/>
          </cell>
          <cell r="EW78" t="str">
            <v/>
          </cell>
          <cell r="EY78" t="str">
            <v/>
          </cell>
          <cell r="FA78" t="str">
            <v/>
          </cell>
        </row>
        <row r="79">
          <cell r="AH79">
            <v>0</v>
          </cell>
          <cell r="AI79">
            <v>0</v>
          </cell>
          <cell r="AJ79">
            <v>0</v>
          </cell>
          <cell r="AM79" t="str">
            <v>0</v>
          </cell>
          <cell r="AO79" t="str">
            <v/>
          </cell>
          <cell r="AS79">
            <v>0</v>
          </cell>
          <cell r="AT79">
            <v>0</v>
          </cell>
          <cell r="AU79">
            <v>0</v>
          </cell>
          <cell r="AW79">
            <v>0</v>
          </cell>
          <cell r="AZ79">
            <v>0</v>
          </cell>
          <cell r="BA79">
            <v>0</v>
          </cell>
          <cell r="BB79">
            <v>0</v>
          </cell>
          <cell r="BC79">
            <v>0</v>
          </cell>
          <cell r="BD79" t="str">
            <v/>
          </cell>
          <cell r="BE79" t="str">
            <v/>
          </cell>
          <cell r="BF79" t="str">
            <v>0</v>
          </cell>
          <cell r="BG79" t="str">
            <v/>
          </cell>
          <cell r="BH79" t="str">
            <v/>
          </cell>
          <cell r="BK79">
            <v>0</v>
          </cell>
          <cell r="BL79">
            <v>0</v>
          </cell>
          <cell r="BM79">
            <v>0</v>
          </cell>
          <cell r="BN79">
            <v>0</v>
          </cell>
          <cell r="BO79">
            <v>0</v>
          </cell>
          <cell r="BP79">
            <v>0</v>
          </cell>
          <cell r="BQ79" t="str">
            <v/>
          </cell>
          <cell r="BS79">
            <v>0</v>
          </cell>
          <cell r="BT79">
            <v>0</v>
          </cell>
          <cell r="BU79">
            <v>0</v>
          </cell>
          <cell r="BV79">
            <v>0</v>
          </cell>
          <cell r="BW79" t="str">
            <v/>
          </cell>
          <cell r="BX79" t="str">
            <v/>
          </cell>
          <cell r="BY79" t="str">
            <v>0</v>
          </cell>
          <cell r="BZ79" t="str">
            <v/>
          </cell>
          <cell r="CA79" t="str">
            <v/>
          </cell>
          <cell r="CC79">
            <v>0</v>
          </cell>
          <cell r="CD79">
            <v>0</v>
          </cell>
          <cell r="CE79">
            <v>0</v>
          </cell>
          <cell r="CF79">
            <v>0</v>
          </cell>
          <cell r="CG79">
            <v>0</v>
          </cell>
          <cell r="CH79">
            <v>0</v>
          </cell>
          <cell r="CI79" t="str">
            <v/>
          </cell>
          <cell r="EW79" t="str">
            <v/>
          </cell>
          <cell r="EY79" t="str">
            <v/>
          </cell>
          <cell r="FA79" t="str">
            <v/>
          </cell>
        </row>
        <row r="80">
          <cell r="AH80">
            <v>0</v>
          </cell>
          <cell r="AI80">
            <v>0</v>
          </cell>
          <cell r="AJ80">
            <v>0</v>
          </cell>
          <cell r="AM80" t="str">
            <v>0</v>
          </cell>
          <cell r="AO80" t="str">
            <v/>
          </cell>
          <cell r="AS80">
            <v>0</v>
          </cell>
          <cell r="AT80">
            <v>0</v>
          </cell>
          <cell r="AU80">
            <v>0</v>
          </cell>
          <cell r="AW80">
            <v>0</v>
          </cell>
          <cell r="AZ80">
            <v>0</v>
          </cell>
          <cell r="BA80">
            <v>0</v>
          </cell>
          <cell r="BB80">
            <v>0</v>
          </cell>
          <cell r="BC80">
            <v>0</v>
          </cell>
          <cell r="BD80" t="str">
            <v/>
          </cell>
          <cell r="BE80" t="str">
            <v/>
          </cell>
          <cell r="BF80" t="str">
            <v>0</v>
          </cell>
          <cell r="BG80" t="str">
            <v/>
          </cell>
          <cell r="BH80" t="str">
            <v/>
          </cell>
          <cell r="BK80">
            <v>0</v>
          </cell>
          <cell r="BL80">
            <v>0</v>
          </cell>
          <cell r="BM80">
            <v>0</v>
          </cell>
          <cell r="BN80">
            <v>0</v>
          </cell>
          <cell r="BO80">
            <v>0</v>
          </cell>
          <cell r="BP80">
            <v>0</v>
          </cell>
          <cell r="BQ80" t="str">
            <v/>
          </cell>
          <cell r="BS80">
            <v>0</v>
          </cell>
          <cell r="BT80">
            <v>0</v>
          </cell>
          <cell r="BU80">
            <v>0</v>
          </cell>
          <cell r="BV80">
            <v>0</v>
          </cell>
          <cell r="BW80" t="str">
            <v/>
          </cell>
          <cell r="BX80" t="str">
            <v/>
          </cell>
          <cell r="BY80" t="str">
            <v>0</v>
          </cell>
          <cell r="BZ80" t="str">
            <v/>
          </cell>
          <cell r="CA80" t="str">
            <v/>
          </cell>
          <cell r="CC80">
            <v>0</v>
          </cell>
          <cell r="CD80">
            <v>0</v>
          </cell>
          <cell r="CE80">
            <v>0</v>
          </cell>
          <cell r="CF80">
            <v>0</v>
          </cell>
          <cell r="CG80">
            <v>0</v>
          </cell>
          <cell r="CH80">
            <v>0</v>
          </cell>
          <cell r="CI80" t="str">
            <v/>
          </cell>
          <cell r="EW80" t="str">
            <v/>
          </cell>
          <cell r="EY80" t="str">
            <v/>
          </cell>
          <cell r="FA80" t="str">
            <v/>
          </cell>
        </row>
        <row r="81">
          <cell r="AH81">
            <v>0</v>
          </cell>
          <cell r="AI81">
            <v>0</v>
          </cell>
          <cell r="AJ81">
            <v>0</v>
          </cell>
          <cell r="AM81" t="str">
            <v>0</v>
          </cell>
          <cell r="AO81" t="str">
            <v/>
          </cell>
          <cell r="AS81">
            <v>0</v>
          </cell>
          <cell r="AT81">
            <v>0</v>
          </cell>
          <cell r="AU81">
            <v>0</v>
          </cell>
          <cell r="AW81">
            <v>0</v>
          </cell>
          <cell r="AZ81">
            <v>0</v>
          </cell>
          <cell r="BA81">
            <v>0</v>
          </cell>
          <cell r="BB81">
            <v>0</v>
          </cell>
          <cell r="BC81">
            <v>0</v>
          </cell>
          <cell r="BD81" t="str">
            <v/>
          </cell>
          <cell r="BE81" t="str">
            <v/>
          </cell>
          <cell r="BF81" t="str">
            <v>0</v>
          </cell>
          <cell r="BG81" t="str">
            <v/>
          </cell>
          <cell r="BH81" t="str">
            <v/>
          </cell>
          <cell r="BK81">
            <v>0</v>
          </cell>
          <cell r="BL81">
            <v>0</v>
          </cell>
          <cell r="BM81">
            <v>0</v>
          </cell>
          <cell r="BN81">
            <v>0</v>
          </cell>
          <cell r="BO81">
            <v>0</v>
          </cell>
          <cell r="BP81">
            <v>0</v>
          </cell>
          <cell r="BQ81" t="str">
            <v/>
          </cell>
          <cell r="BS81">
            <v>0</v>
          </cell>
          <cell r="BT81">
            <v>0</v>
          </cell>
          <cell r="BU81">
            <v>0</v>
          </cell>
          <cell r="BV81">
            <v>0</v>
          </cell>
          <cell r="BW81" t="str">
            <v/>
          </cell>
          <cell r="BX81" t="str">
            <v/>
          </cell>
          <cell r="BY81" t="str">
            <v>0</v>
          </cell>
          <cell r="BZ81" t="str">
            <v/>
          </cell>
          <cell r="CA81" t="str">
            <v/>
          </cell>
          <cell r="CC81">
            <v>0</v>
          </cell>
          <cell r="CD81">
            <v>0</v>
          </cell>
          <cell r="CE81">
            <v>0</v>
          </cell>
          <cell r="CF81">
            <v>0</v>
          </cell>
          <cell r="CG81">
            <v>0</v>
          </cell>
          <cell r="CH81">
            <v>0</v>
          </cell>
          <cell r="CI81" t="str">
            <v/>
          </cell>
          <cell r="EW81" t="str">
            <v/>
          </cell>
          <cell r="EY81" t="str">
            <v/>
          </cell>
          <cell r="FA81" t="str">
            <v/>
          </cell>
        </row>
        <row r="82">
          <cell r="AH82">
            <v>0</v>
          </cell>
          <cell r="AI82">
            <v>0</v>
          </cell>
          <cell r="AJ82">
            <v>0</v>
          </cell>
          <cell r="AM82" t="str">
            <v>0</v>
          </cell>
          <cell r="AO82" t="str">
            <v/>
          </cell>
          <cell r="AS82">
            <v>0</v>
          </cell>
          <cell r="AT82">
            <v>0</v>
          </cell>
          <cell r="AU82">
            <v>0</v>
          </cell>
          <cell r="AW82">
            <v>0</v>
          </cell>
          <cell r="AZ82">
            <v>0</v>
          </cell>
          <cell r="BA82">
            <v>0</v>
          </cell>
          <cell r="BB82">
            <v>0</v>
          </cell>
          <cell r="BC82">
            <v>0</v>
          </cell>
          <cell r="BD82" t="str">
            <v/>
          </cell>
          <cell r="BE82" t="str">
            <v/>
          </cell>
          <cell r="BF82" t="str">
            <v>0</v>
          </cell>
          <cell r="BG82" t="str">
            <v/>
          </cell>
          <cell r="BH82" t="str">
            <v/>
          </cell>
          <cell r="BK82">
            <v>0</v>
          </cell>
          <cell r="BL82">
            <v>0</v>
          </cell>
          <cell r="BM82">
            <v>0</v>
          </cell>
          <cell r="BN82">
            <v>0</v>
          </cell>
          <cell r="BO82">
            <v>0</v>
          </cell>
          <cell r="BP82">
            <v>0</v>
          </cell>
          <cell r="BQ82" t="str">
            <v/>
          </cell>
          <cell r="BS82">
            <v>0</v>
          </cell>
          <cell r="BT82">
            <v>0</v>
          </cell>
          <cell r="BU82">
            <v>0</v>
          </cell>
          <cell r="BV82">
            <v>0</v>
          </cell>
          <cell r="BW82" t="str">
            <v/>
          </cell>
          <cell r="BX82" t="str">
            <v/>
          </cell>
          <cell r="BY82" t="str">
            <v>0</v>
          </cell>
          <cell r="BZ82" t="str">
            <v/>
          </cell>
          <cell r="CA82" t="str">
            <v/>
          </cell>
          <cell r="CC82">
            <v>0</v>
          </cell>
          <cell r="CD82">
            <v>0</v>
          </cell>
          <cell r="CE82">
            <v>0</v>
          </cell>
          <cell r="CF82">
            <v>0</v>
          </cell>
          <cell r="CG82">
            <v>0</v>
          </cell>
          <cell r="CH82">
            <v>0</v>
          </cell>
          <cell r="CI82" t="str">
            <v/>
          </cell>
          <cell r="EW82" t="str">
            <v/>
          </cell>
          <cell r="EY82" t="str">
            <v/>
          </cell>
          <cell r="FA82" t="str">
            <v/>
          </cell>
        </row>
        <row r="83">
          <cell r="AH83">
            <v>0</v>
          </cell>
          <cell r="AI83">
            <v>0</v>
          </cell>
          <cell r="AJ83">
            <v>0</v>
          </cell>
          <cell r="AM83" t="str">
            <v>0</v>
          </cell>
          <cell r="AO83" t="str">
            <v/>
          </cell>
          <cell r="AS83">
            <v>0</v>
          </cell>
          <cell r="AT83">
            <v>0</v>
          </cell>
          <cell r="AU83">
            <v>0</v>
          </cell>
          <cell r="AW83">
            <v>0</v>
          </cell>
          <cell r="AZ83">
            <v>0</v>
          </cell>
          <cell r="BA83">
            <v>0</v>
          </cell>
          <cell r="BB83">
            <v>0</v>
          </cell>
          <cell r="BC83">
            <v>0</v>
          </cell>
          <cell r="BD83" t="str">
            <v/>
          </cell>
          <cell r="BE83" t="str">
            <v/>
          </cell>
          <cell r="BF83" t="str">
            <v>0</v>
          </cell>
          <cell r="BG83" t="str">
            <v/>
          </cell>
          <cell r="BH83" t="str">
            <v/>
          </cell>
          <cell r="BK83">
            <v>0</v>
          </cell>
          <cell r="BL83">
            <v>0</v>
          </cell>
          <cell r="BM83">
            <v>0</v>
          </cell>
          <cell r="BN83">
            <v>0</v>
          </cell>
          <cell r="BO83">
            <v>0</v>
          </cell>
          <cell r="BP83">
            <v>0</v>
          </cell>
          <cell r="BQ83" t="str">
            <v/>
          </cell>
          <cell r="BS83">
            <v>0</v>
          </cell>
          <cell r="BT83">
            <v>0</v>
          </cell>
          <cell r="BU83">
            <v>0</v>
          </cell>
          <cell r="BV83">
            <v>0</v>
          </cell>
          <cell r="BW83" t="str">
            <v/>
          </cell>
          <cell r="BX83" t="str">
            <v/>
          </cell>
          <cell r="BY83" t="str">
            <v>0</v>
          </cell>
          <cell r="BZ83" t="str">
            <v/>
          </cell>
          <cell r="CA83" t="str">
            <v/>
          </cell>
          <cell r="CC83">
            <v>0</v>
          </cell>
          <cell r="CD83">
            <v>0</v>
          </cell>
          <cell r="CE83">
            <v>0</v>
          </cell>
          <cell r="CF83">
            <v>0</v>
          </cell>
          <cell r="CG83">
            <v>0</v>
          </cell>
          <cell r="CH83">
            <v>0</v>
          </cell>
          <cell r="CI83" t="str">
            <v/>
          </cell>
          <cell r="EW83" t="str">
            <v/>
          </cell>
          <cell r="EY83" t="str">
            <v/>
          </cell>
          <cell r="FA83" t="str">
            <v/>
          </cell>
        </row>
        <row r="84">
          <cell r="AH84">
            <v>0</v>
          </cell>
          <cell r="AI84">
            <v>0</v>
          </cell>
          <cell r="AJ84">
            <v>0</v>
          </cell>
          <cell r="AM84" t="str">
            <v>0</v>
          </cell>
          <cell r="AO84" t="str">
            <v/>
          </cell>
          <cell r="AS84">
            <v>0</v>
          </cell>
          <cell r="AT84">
            <v>0</v>
          </cell>
          <cell r="AU84">
            <v>0</v>
          </cell>
          <cell r="AW84">
            <v>0</v>
          </cell>
          <cell r="AZ84">
            <v>0</v>
          </cell>
          <cell r="BA84">
            <v>0</v>
          </cell>
          <cell r="BB84">
            <v>0</v>
          </cell>
          <cell r="BC84">
            <v>0</v>
          </cell>
          <cell r="BD84" t="str">
            <v/>
          </cell>
          <cell r="BE84" t="str">
            <v/>
          </cell>
          <cell r="BF84" t="str">
            <v>0</v>
          </cell>
          <cell r="BG84" t="str">
            <v/>
          </cell>
          <cell r="BH84" t="str">
            <v/>
          </cell>
          <cell r="BK84">
            <v>0</v>
          </cell>
          <cell r="BL84">
            <v>0</v>
          </cell>
          <cell r="BM84">
            <v>0</v>
          </cell>
          <cell r="BN84">
            <v>0</v>
          </cell>
          <cell r="BO84">
            <v>0</v>
          </cell>
          <cell r="BP84">
            <v>0</v>
          </cell>
          <cell r="BQ84" t="str">
            <v/>
          </cell>
          <cell r="BS84">
            <v>0</v>
          </cell>
          <cell r="BT84">
            <v>0</v>
          </cell>
          <cell r="BU84">
            <v>0</v>
          </cell>
          <cell r="BV84">
            <v>0</v>
          </cell>
          <cell r="BW84" t="str">
            <v/>
          </cell>
          <cell r="BX84" t="str">
            <v/>
          </cell>
          <cell r="BY84" t="str">
            <v>0</v>
          </cell>
          <cell r="BZ84" t="str">
            <v/>
          </cell>
          <cell r="CA84" t="str">
            <v/>
          </cell>
          <cell r="CC84">
            <v>0</v>
          </cell>
          <cell r="CD84">
            <v>0</v>
          </cell>
          <cell r="CE84">
            <v>0</v>
          </cell>
          <cell r="CF84">
            <v>0</v>
          </cell>
          <cell r="CG84">
            <v>0</v>
          </cell>
          <cell r="CH84">
            <v>0</v>
          </cell>
          <cell r="CI84" t="str">
            <v/>
          </cell>
          <cell r="EW84" t="str">
            <v/>
          </cell>
          <cell r="EY84" t="str">
            <v/>
          </cell>
          <cell r="FA84" t="str">
            <v/>
          </cell>
        </row>
        <row r="85">
          <cell r="AH85">
            <v>0</v>
          </cell>
          <cell r="AI85">
            <v>0</v>
          </cell>
          <cell r="AJ85">
            <v>0</v>
          </cell>
          <cell r="AM85" t="str">
            <v>0</v>
          </cell>
          <cell r="AO85" t="str">
            <v/>
          </cell>
          <cell r="AS85">
            <v>0</v>
          </cell>
          <cell r="AT85">
            <v>0</v>
          </cell>
          <cell r="AU85">
            <v>0</v>
          </cell>
          <cell r="AW85">
            <v>0</v>
          </cell>
          <cell r="AZ85">
            <v>0</v>
          </cell>
          <cell r="BA85">
            <v>0</v>
          </cell>
          <cell r="BB85">
            <v>0</v>
          </cell>
          <cell r="BC85">
            <v>0</v>
          </cell>
          <cell r="BD85" t="str">
            <v/>
          </cell>
          <cell r="BE85" t="str">
            <v/>
          </cell>
          <cell r="BF85" t="str">
            <v>0</v>
          </cell>
          <cell r="BG85" t="str">
            <v/>
          </cell>
          <cell r="BH85" t="str">
            <v/>
          </cell>
          <cell r="BK85">
            <v>0</v>
          </cell>
          <cell r="BL85">
            <v>0</v>
          </cell>
          <cell r="BM85">
            <v>0</v>
          </cell>
          <cell r="BN85">
            <v>0</v>
          </cell>
          <cell r="BO85">
            <v>0</v>
          </cell>
          <cell r="BP85">
            <v>0</v>
          </cell>
          <cell r="BQ85" t="str">
            <v/>
          </cell>
          <cell r="BS85">
            <v>0</v>
          </cell>
          <cell r="BT85">
            <v>0</v>
          </cell>
          <cell r="BU85">
            <v>0</v>
          </cell>
          <cell r="BV85">
            <v>0</v>
          </cell>
          <cell r="BW85" t="str">
            <v/>
          </cell>
          <cell r="BX85" t="str">
            <v/>
          </cell>
          <cell r="BY85" t="str">
            <v>0</v>
          </cell>
          <cell r="BZ85" t="str">
            <v/>
          </cell>
          <cell r="CA85" t="str">
            <v/>
          </cell>
          <cell r="CC85">
            <v>0</v>
          </cell>
          <cell r="CD85">
            <v>0</v>
          </cell>
          <cell r="CE85">
            <v>0</v>
          </cell>
          <cell r="CF85">
            <v>0</v>
          </cell>
          <cell r="CG85">
            <v>0</v>
          </cell>
          <cell r="CH85">
            <v>0</v>
          </cell>
          <cell r="CI85" t="str">
            <v/>
          </cell>
          <cell r="EW85" t="str">
            <v/>
          </cell>
          <cell r="EY85" t="str">
            <v/>
          </cell>
          <cell r="FA85" t="str">
            <v/>
          </cell>
        </row>
        <row r="86">
          <cell r="AH86">
            <v>0</v>
          </cell>
          <cell r="AI86">
            <v>0</v>
          </cell>
          <cell r="AJ86">
            <v>0</v>
          </cell>
          <cell r="AM86" t="str">
            <v>0</v>
          </cell>
          <cell r="AO86" t="str">
            <v/>
          </cell>
          <cell r="AS86">
            <v>0</v>
          </cell>
          <cell r="AT86">
            <v>0</v>
          </cell>
          <cell r="AU86">
            <v>0</v>
          </cell>
          <cell r="AW86">
            <v>0</v>
          </cell>
          <cell r="AZ86">
            <v>0</v>
          </cell>
          <cell r="BA86">
            <v>0</v>
          </cell>
          <cell r="BB86">
            <v>0</v>
          </cell>
          <cell r="BC86">
            <v>0</v>
          </cell>
          <cell r="BD86" t="str">
            <v/>
          </cell>
          <cell r="BE86" t="str">
            <v/>
          </cell>
          <cell r="BF86" t="str">
            <v>0</v>
          </cell>
          <cell r="BG86" t="str">
            <v/>
          </cell>
          <cell r="BH86" t="str">
            <v/>
          </cell>
          <cell r="BK86">
            <v>0</v>
          </cell>
          <cell r="BL86">
            <v>0</v>
          </cell>
          <cell r="BM86">
            <v>0</v>
          </cell>
          <cell r="BN86">
            <v>0</v>
          </cell>
          <cell r="BO86">
            <v>0</v>
          </cell>
          <cell r="BP86">
            <v>0</v>
          </cell>
          <cell r="BQ86" t="str">
            <v/>
          </cell>
          <cell r="BS86">
            <v>0</v>
          </cell>
          <cell r="BT86">
            <v>0</v>
          </cell>
          <cell r="BU86">
            <v>0</v>
          </cell>
          <cell r="BV86">
            <v>0</v>
          </cell>
          <cell r="BW86" t="str">
            <v/>
          </cell>
          <cell r="BX86" t="str">
            <v/>
          </cell>
          <cell r="BY86" t="str">
            <v>0</v>
          </cell>
          <cell r="BZ86" t="str">
            <v/>
          </cell>
          <cell r="CA86" t="str">
            <v/>
          </cell>
          <cell r="CC86">
            <v>0</v>
          </cell>
          <cell r="CD86">
            <v>0</v>
          </cell>
          <cell r="CE86">
            <v>0</v>
          </cell>
          <cell r="CF86">
            <v>0</v>
          </cell>
          <cell r="CG86">
            <v>0</v>
          </cell>
          <cell r="CH86">
            <v>0</v>
          </cell>
          <cell r="CI86" t="str">
            <v/>
          </cell>
          <cell r="EW86" t="str">
            <v/>
          </cell>
          <cell r="EY86" t="str">
            <v/>
          </cell>
          <cell r="FA86" t="str">
            <v/>
          </cell>
        </row>
        <row r="88">
          <cell r="EW88">
            <v>0</v>
          </cell>
          <cell r="EY88">
            <v>0</v>
          </cell>
          <cell r="FA88">
            <v>0</v>
          </cell>
        </row>
        <row r="89">
          <cell r="AX89">
            <v>16686.96</v>
          </cell>
          <cell r="BQ89">
            <v>16686.96</v>
          </cell>
          <cell r="CI89">
            <v>16686.96</v>
          </cell>
          <cell r="EW89">
            <v>16686.96</v>
          </cell>
          <cell r="EY89">
            <v>16686.96</v>
          </cell>
          <cell r="FA89">
            <v>16686.96</v>
          </cell>
        </row>
        <row r="90">
          <cell r="AX90">
            <v>6674</v>
          </cell>
          <cell r="BQ90">
            <v>4767</v>
          </cell>
          <cell r="EW90">
            <v>6674.01</v>
          </cell>
          <cell r="EY90">
            <v>4767</v>
          </cell>
          <cell r="FA90">
            <v>0</v>
          </cell>
        </row>
        <row r="91">
          <cell r="AX91">
            <v>2752.1666666666665</v>
          </cell>
          <cell r="BQ91">
            <v>1965.8333333333333</v>
          </cell>
          <cell r="EW91">
            <v>2752.19</v>
          </cell>
          <cell r="EY91">
            <v>1965.8500000000001</v>
          </cell>
          <cell r="FA91">
            <v>0</v>
          </cell>
        </row>
        <row r="92">
          <cell r="EW92">
            <v>0</v>
          </cell>
          <cell r="EY92">
            <v>0</v>
          </cell>
          <cell r="FA92">
            <v>0</v>
          </cell>
        </row>
        <row r="93">
          <cell r="EW93">
            <v>0</v>
          </cell>
          <cell r="EY93">
            <v>0</v>
          </cell>
          <cell r="FA93">
            <v>0</v>
          </cell>
        </row>
        <row r="94">
          <cell r="EW94">
            <v>0</v>
          </cell>
          <cell r="EY94">
            <v>0</v>
          </cell>
          <cell r="FA94">
            <v>0</v>
          </cell>
        </row>
        <row r="95">
          <cell r="EW95">
            <v>0</v>
          </cell>
          <cell r="EY95">
            <v>0</v>
          </cell>
          <cell r="FA95">
            <v>0</v>
          </cell>
        </row>
        <row r="96">
          <cell r="EW96">
            <v>0</v>
          </cell>
          <cell r="EY96">
            <v>0</v>
          </cell>
          <cell r="FA96">
            <v>0</v>
          </cell>
        </row>
        <row r="97">
          <cell r="EW97">
            <v>0</v>
          </cell>
          <cell r="EY97">
            <v>0</v>
          </cell>
          <cell r="FA97">
            <v>0</v>
          </cell>
        </row>
        <row r="98">
          <cell r="EW98">
            <v>0</v>
          </cell>
          <cell r="EY98">
            <v>0</v>
          </cell>
          <cell r="FA98">
            <v>0</v>
          </cell>
        </row>
        <row r="99">
          <cell r="AX99">
            <v>26113.126666666667</v>
          </cell>
          <cell r="BQ99">
            <v>23419.793333333331</v>
          </cell>
          <cell r="CI99">
            <v>16686.96</v>
          </cell>
        </row>
        <row r="101">
          <cell r="AX101" t="str">
            <v>E31 Community Focused Total</v>
          </cell>
          <cell r="BQ101" t="str">
            <v>E31 Community Focused Total</v>
          </cell>
          <cell r="CI101" t="str">
            <v>E31 Community Focused Total</v>
          </cell>
          <cell r="EW101">
            <v>0</v>
          </cell>
          <cell r="EY101">
            <v>0</v>
          </cell>
          <cell r="FA101">
            <v>0</v>
          </cell>
        </row>
        <row r="102">
          <cell r="AX102" t="str">
            <v>E01 Teaching Staff Total</v>
          </cell>
          <cell r="BQ102" t="str">
            <v>E01 Teaching Staff Total</v>
          </cell>
          <cell r="CI102" t="str">
            <v>E01 Teaching Staff Total</v>
          </cell>
          <cell r="EW102">
            <v>919340.69322171598</v>
          </cell>
          <cell r="EY102">
            <v>915486.66845095309</v>
          </cell>
          <cell r="FA102">
            <v>904579.71460262965</v>
          </cell>
        </row>
        <row r="103">
          <cell r="AX103" t="str">
            <v>Total Teaching Staff Costs</v>
          </cell>
          <cell r="BQ103" t="str">
            <v>Total Teaching Staff Costs</v>
          </cell>
          <cell r="CI103" t="str">
            <v>Total Teaching Staff Costs</v>
          </cell>
          <cell r="EW103">
            <v>919340.69322171598</v>
          </cell>
          <cell r="EY103">
            <v>915486.66845095309</v>
          </cell>
          <cell r="FA103">
            <v>904579.71460262965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ay Scales &amp; Data"/>
      <sheetName val="IR"/>
      <sheetName val="Teachers"/>
      <sheetName val="Supply Teachers"/>
      <sheetName val="Education Support Staff"/>
      <sheetName val="Premises Staff"/>
      <sheetName val="Admin &amp; Clerical Staff"/>
      <sheetName val="Catering Staff"/>
      <sheetName val="Other Staff"/>
      <sheetName val="Income"/>
      <sheetName val="Expenditure"/>
      <sheetName val="Capital"/>
      <sheetName val="Ledger Codes"/>
      <sheetName val="Staff SIMS Input"/>
      <sheetName val="Balances"/>
      <sheetName val="FTE % Calc"/>
      <sheetName val="Report"/>
      <sheetName val="FR2"/>
      <sheetName val="FR2 Ext"/>
      <sheetName val="Pupil Nos"/>
      <sheetName val="Blank Worksheet"/>
      <sheetName val="Spending Plan - Non Bursar Scho"/>
    </sheetNames>
    <definedNames>
      <definedName name="GoToAdminClericalStaff"/>
      <definedName name="GoToCateringStaff"/>
      <definedName name="GoToEducationSupportStaff"/>
      <definedName name="GoToMenu"/>
      <definedName name="GoToOtherStaff"/>
      <definedName name="GoToPremisesStaff"/>
      <definedName name="GoToTeachers"/>
    </definedNames>
    <sheetDataSet>
      <sheetData sheetId="0"/>
      <sheetData sheetId="1"/>
      <sheetData sheetId="2">
        <row r="17">
          <cell r="D17">
            <v>0</v>
          </cell>
        </row>
      </sheetData>
      <sheetData sheetId="3"/>
      <sheetData sheetId="4"/>
      <sheetData sheetId="5"/>
      <sheetData sheetId="6"/>
      <sheetData sheetId="7"/>
      <sheetData sheetId="8"/>
      <sheetData sheetId="9"/>
      <sheetData sheetId="10"/>
      <sheetData sheetId="11"/>
      <sheetData sheetId="12"/>
      <sheetData sheetId="13"/>
      <sheetData sheetId="14">
        <row r="5">
          <cell r="T5" t="str">
            <v>CT</v>
          </cell>
        </row>
      </sheetData>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www.sheffield.gov.uk/content/dam/sheffield/docs/schools-and-childcare/childcare-and-support/38%20Weeks%20FEL%20Calendar%202021-22.pdf" TargetMode="Externa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nhsemployers.org/articles/hcas-pay-scales-202122" TargetMode="External"/><Relationship Id="rId2" Type="http://schemas.openxmlformats.org/officeDocument/2006/relationships/hyperlink" Target="https://www.nhsemployers.org/publications/nhs-terms-and-conditions-pay-poster-202021" TargetMode="External"/><Relationship Id="rId1" Type="http://schemas.openxmlformats.org/officeDocument/2006/relationships/hyperlink" Target="https://www.healthcareers.nhs.uk/working-health/working-nhs/nhs-pay-and-benefits/agenda-change-pay-rates/agenda-change-pay-rates" TargetMode="External"/><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topLeftCell="A11" workbookViewId="0">
      <selection activeCell="B10" sqref="B10"/>
    </sheetView>
  </sheetViews>
  <sheetFormatPr defaultColWidth="9.1796875" defaultRowHeight="15.5" x14ac:dyDescent="0.35"/>
  <cols>
    <col min="1" max="1" width="131.26953125" style="159" customWidth="1"/>
    <col min="2" max="16384" width="9.1796875" style="159"/>
  </cols>
  <sheetData>
    <row r="1" spans="1:1" x14ac:dyDescent="0.35">
      <c r="A1" s="158" t="s">
        <v>128</v>
      </c>
    </row>
    <row r="2" spans="1:1" ht="46.5" x14ac:dyDescent="0.35">
      <c r="A2" s="159" t="s">
        <v>129</v>
      </c>
    </row>
    <row r="3" spans="1:1" ht="46.5" x14ac:dyDescent="0.35">
      <c r="A3" s="159" t="s">
        <v>134</v>
      </c>
    </row>
    <row r="4" spans="1:1" x14ac:dyDescent="0.35">
      <c r="A4" s="159" t="s">
        <v>130</v>
      </c>
    </row>
    <row r="6" spans="1:1" x14ac:dyDescent="0.35">
      <c r="A6" s="158" t="s">
        <v>135</v>
      </c>
    </row>
    <row r="7" spans="1:1" ht="46.5" x14ac:dyDescent="0.35">
      <c r="A7" s="159" t="s">
        <v>153</v>
      </c>
    </row>
    <row r="8" spans="1:1" ht="31" x14ac:dyDescent="0.35">
      <c r="A8" s="159" t="s">
        <v>136</v>
      </c>
    </row>
    <row r="9" spans="1:1" x14ac:dyDescent="0.35">
      <c r="A9" s="159" t="s">
        <v>131</v>
      </c>
    </row>
    <row r="10" spans="1:1" ht="77.5" x14ac:dyDescent="0.35">
      <c r="A10" s="159" t="s">
        <v>154</v>
      </c>
    </row>
    <row r="11" spans="1:1" ht="31" x14ac:dyDescent="0.35">
      <c r="A11" s="159" t="s">
        <v>132</v>
      </c>
    </row>
    <row r="12" spans="1:1" ht="31" x14ac:dyDescent="0.35">
      <c r="A12" s="356" t="s">
        <v>385</v>
      </c>
    </row>
    <row r="13" spans="1:1" ht="31" x14ac:dyDescent="0.35">
      <c r="A13" s="356" t="s">
        <v>386</v>
      </c>
    </row>
    <row r="14" spans="1:1" x14ac:dyDescent="0.35">
      <c r="A14" s="158" t="s">
        <v>133</v>
      </c>
    </row>
    <row r="15" spans="1:1" ht="46.5" x14ac:dyDescent="0.35">
      <c r="A15" s="355" t="s">
        <v>384</v>
      </c>
    </row>
    <row r="16" spans="1:1" x14ac:dyDescent="0.35">
      <c r="A16" s="159" t="s">
        <v>137</v>
      </c>
    </row>
    <row r="17" spans="1:1" ht="31" x14ac:dyDescent="0.35">
      <c r="A17" s="159" t="s">
        <v>139</v>
      </c>
    </row>
    <row r="18" spans="1:1" x14ac:dyDescent="0.35">
      <c r="A18" s="159" t="s">
        <v>140</v>
      </c>
    </row>
    <row r="20" spans="1:1" x14ac:dyDescent="0.35">
      <c r="A20" s="158" t="s">
        <v>141</v>
      </c>
    </row>
    <row r="21" spans="1:1" ht="31" x14ac:dyDescent="0.35">
      <c r="A21" s="159" t="s">
        <v>142</v>
      </c>
    </row>
    <row r="22" spans="1:1" x14ac:dyDescent="0.35">
      <c r="A22" s="159" t="s">
        <v>143</v>
      </c>
    </row>
    <row r="24" spans="1:1" x14ac:dyDescent="0.35">
      <c r="A24" s="158" t="s">
        <v>144</v>
      </c>
    </row>
    <row r="25" spans="1:1" ht="62" x14ac:dyDescent="0.35">
      <c r="A25" s="159" t="s">
        <v>146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3"/>
  <sheetViews>
    <sheetView tabSelected="1" workbookViewId="0">
      <selection activeCell="F7" sqref="F7"/>
    </sheetView>
  </sheetViews>
  <sheetFormatPr defaultRowHeight="14.5" x14ac:dyDescent="0.35"/>
  <cols>
    <col min="1" max="1" width="34.54296875" bestFit="1" customWidth="1"/>
    <col min="2" max="2" width="26.54296875" bestFit="1" customWidth="1"/>
    <col min="3" max="3" width="9.453125" bestFit="1" customWidth="1"/>
    <col min="4" max="4" width="6.81640625" customWidth="1"/>
    <col min="5" max="6" width="9.54296875" bestFit="1" customWidth="1"/>
    <col min="7" max="7" width="11.81640625" customWidth="1"/>
    <col min="8" max="8" width="11.453125" bestFit="1" customWidth="1"/>
    <col min="9" max="9" width="8.54296875" bestFit="1" customWidth="1"/>
    <col min="10" max="10" width="8" customWidth="1"/>
    <col min="11" max="11" width="9.7265625" customWidth="1"/>
    <col min="12" max="12" width="9.1796875" customWidth="1"/>
    <col min="13" max="13" width="8.1796875" customWidth="1"/>
    <col min="14" max="14" width="1.453125" customWidth="1"/>
    <col min="15" max="15" width="11.453125" bestFit="1" customWidth="1"/>
    <col min="16" max="16" width="8.26953125" bestFit="1" customWidth="1"/>
    <col min="17" max="17" width="8" bestFit="1" customWidth="1"/>
    <col min="18" max="18" width="10.26953125" customWidth="1"/>
    <col min="19" max="19" width="9.1796875" customWidth="1"/>
    <col min="20" max="20" width="8.54296875" customWidth="1"/>
    <col min="21" max="21" width="1.26953125" customWidth="1"/>
    <col min="22" max="22" width="11.453125" bestFit="1" customWidth="1"/>
    <col min="23" max="23" width="8.26953125" bestFit="1" customWidth="1"/>
    <col min="24" max="24" width="7.7265625" customWidth="1"/>
    <col min="25" max="25" width="9.54296875" bestFit="1" customWidth="1"/>
    <col min="26" max="26" width="8.81640625" customWidth="1"/>
    <col min="27" max="27" width="8.26953125" bestFit="1" customWidth="1"/>
    <col min="28" max="28" width="9.1796875" customWidth="1"/>
  </cols>
  <sheetData>
    <row r="1" spans="1:27" s="7" customFormat="1" ht="18.5" thickBot="1" x14ac:dyDescent="0.45">
      <c r="A1" s="411" t="s">
        <v>160</v>
      </c>
      <c r="B1" s="412"/>
      <c r="C1" s="412"/>
      <c r="D1" s="412"/>
      <c r="E1" s="412"/>
      <c r="F1" s="97"/>
      <c r="G1" s="8"/>
      <c r="H1" s="408" t="s">
        <v>162</v>
      </c>
      <c r="I1" s="409"/>
      <c r="J1" s="409"/>
      <c r="K1" s="409"/>
      <c r="L1" s="409"/>
      <c r="M1" s="410"/>
      <c r="N1" s="162"/>
      <c r="O1" s="433" t="s">
        <v>163</v>
      </c>
      <c r="P1" s="434"/>
      <c r="Q1" s="434"/>
      <c r="R1" s="434"/>
      <c r="S1" s="434"/>
      <c r="T1" s="435"/>
      <c r="V1" s="408" t="s">
        <v>161</v>
      </c>
      <c r="W1" s="409"/>
      <c r="X1" s="409"/>
      <c r="Y1" s="409"/>
      <c r="Z1" s="409"/>
      <c r="AA1" s="410"/>
    </row>
    <row r="2" spans="1:27" s="3" customFormat="1" ht="46.5" x14ac:dyDescent="0.35">
      <c r="A2" s="76" t="s">
        <v>0</v>
      </c>
      <c r="B2" s="77" t="s">
        <v>1</v>
      </c>
      <c r="C2" s="77" t="s">
        <v>2</v>
      </c>
      <c r="D2" s="78" t="s">
        <v>3</v>
      </c>
      <c r="E2" s="79" t="s">
        <v>13</v>
      </c>
      <c r="F2" s="79" t="s">
        <v>159</v>
      </c>
      <c r="G2" s="67"/>
      <c r="H2" s="56" t="s">
        <v>4</v>
      </c>
      <c r="I2" s="51" t="s">
        <v>5</v>
      </c>
      <c r="J2" s="53" t="s">
        <v>6</v>
      </c>
      <c r="K2" s="51" t="s">
        <v>4</v>
      </c>
      <c r="L2" s="55" t="s">
        <v>11</v>
      </c>
      <c r="M2" s="57" t="s">
        <v>57</v>
      </c>
      <c r="N2" s="52"/>
      <c r="O2" s="96" t="s">
        <v>4</v>
      </c>
      <c r="P2" s="78" t="s">
        <v>5</v>
      </c>
      <c r="Q2" s="111" t="s">
        <v>6</v>
      </c>
      <c r="R2" s="78" t="s">
        <v>4</v>
      </c>
      <c r="S2" s="55" t="s">
        <v>11</v>
      </c>
      <c r="T2" s="57" t="s">
        <v>57</v>
      </c>
      <c r="U2" s="52"/>
      <c r="V2" s="56" t="s">
        <v>4</v>
      </c>
      <c r="W2" s="51" t="s">
        <v>5</v>
      </c>
      <c r="X2" s="53" t="s">
        <v>6</v>
      </c>
      <c r="Y2" s="51" t="s">
        <v>4</v>
      </c>
      <c r="Z2" s="55" t="s">
        <v>11</v>
      </c>
      <c r="AA2" s="57" t="s">
        <v>57</v>
      </c>
    </row>
    <row r="3" spans="1:27" ht="15.5" x14ac:dyDescent="0.35">
      <c r="A3" s="413" t="s">
        <v>58</v>
      </c>
      <c r="B3" s="439"/>
      <c r="C3" s="439"/>
      <c r="D3" s="439"/>
      <c r="E3" s="439"/>
      <c r="F3" s="440"/>
      <c r="G3" s="4"/>
      <c r="H3" s="58"/>
      <c r="I3" s="11"/>
      <c r="J3" s="31"/>
      <c r="K3" s="11"/>
      <c r="L3" s="17"/>
      <c r="M3" s="59"/>
      <c r="N3" s="4"/>
      <c r="O3" s="58"/>
      <c r="P3" s="11"/>
      <c r="Q3" s="16"/>
      <c r="R3" s="11"/>
      <c r="S3" s="17"/>
      <c r="T3" s="59"/>
      <c r="U3" s="4"/>
      <c r="V3" s="58"/>
      <c r="W3" s="11"/>
      <c r="X3" s="16"/>
      <c r="Y3" s="11"/>
      <c r="Z3" s="17"/>
      <c r="AA3" s="59"/>
    </row>
    <row r="4" spans="1:27" ht="15.5" x14ac:dyDescent="0.35">
      <c r="A4" s="80" t="s">
        <v>7</v>
      </c>
      <c r="B4" s="5" t="s">
        <v>9</v>
      </c>
      <c r="C4" s="9" t="s">
        <v>10</v>
      </c>
      <c r="D4" s="5">
        <v>4</v>
      </c>
      <c r="E4" s="59">
        <f>'2020-21 Financial Year '!E4</f>
        <v>39595</v>
      </c>
      <c r="F4" s="331">
        <f>'2020-21 Financial Year '!F4</f>
        <v>43847.284399999997</v>
      </c>
      <c r="G4" s="4"/>
      <c r="H4" s="58">
        <f>E4/38</f>
        <v>1041.9736842105262</v>
      </c>
      <c r="I4" s="11">
        <f>H4/27.5</f>
        <v>37.889952153110045</v>
      </c>
      <c r="J4" s="30"/>
      <c r="K4" s="11">
        <f t="shared" ref="K4:K29" si="0">I4*J4</f>
        <v>0</v>
      </c>
      <c r="L4" s="12">
        <v>13</v>
      </c>
      <c r="M4" s="59">
        <f>K4*L4</f>
        <v>0</v>
      </c>
      <c r="N4" s="4"/>
      <c r="O4" s="58">
        <f>F4/38</f>
        <v>1153.8759052631578</v>
      </c>
      <c r="P4" s="11">
        <f>O4/27.5</f>
        <v>41.959123827751192</v>
      </c>
      <c r="Q4" s="15"/>
      <c r="R4" s="11">
        <f t="shared" ref="R4:R29" si="1">P4*Q4</f>
        <v>0</v>
      </c>
      <c r="S4" s="12">
        <v>14</v>
      </c>
      <c r="T4" s="59">
        <f>R4*S4</f>
        <v>0</v>
      </c>
      <c r="U4" s="4"/>
      <c r="V4" s="58">
        <f>F4/38</f>
        <v>1153.8759052631578</v>
      </c>
      <c r="W4" s="11">
        <f>V4/27.5</f>
        <v>41.959123827751192</v>
      </c>
      <c r="X4" s="112"/>
      <c r="Y4" s="11">
        <f t="shared" ref="Y4:Y29" si="2">W4*X4</f>
        <v>0</v>
      </c>
      <c r="Z4" s="12">
        <v>11</v>
      </c>
      <c r="AA4" s="59">
        <f>Y4*Z4</f>
        <v>0</v>
      </c>
    </row>
    <row r="5" spans="1:27" ht="15.75" customHeight="1" x14ac:dyDescent="0.35">
      <c r="A5" s="81" t="s">
        <v>8</v>
      </c>
      <c r="B5" s="26" t="s">
        <v>12</v>
      </c>
      <c r="C5" s="27" t="s">
        <v>10</v>
      </c>
      <c r="D5" s="26">
        <v>4</v>
      </c>
      <c r="E5" s="59">
        <f>'2020-21 Financial Year '!E5</f>
        <v>41804</v>
      </c>
      <c r="F5" s="331">
        <f>'2020-21 Financial Year '!F5</f>
        <v>46979.430399999997</v>
      </c>
      <c r="G5" s="4"/>
      <c r="H5" s="58">
        <f>E5/38</f>
        <v>1100.1052631578948</v>
      </c>
      <c r="I5" s="11">
        <f>H5/27.5</f>
        <v>40.003827751196177</v>
      </c>
      <c r="J5" s="30"/>
      <c r="K5" s="11">
        <f t="shared" si="0"/>
        <v>0</v>
      </c>
      <c r="L5" s="110">
        <v>13</v>
      </c>
      <c r="M5" s="59">
        <f>K5*L5</f>
        <v>0</v>
      </c>
      <c r="N5" s="4"/>
      <c r="O5" s="58">
        <f>F5/38</f>
        <v>1236.3008</v>
      </c>
      <c r="P5" s="11">
        <f>O5/27.5</f>
        <v>44.956392727272728</v>
      </c>
      <c r="Q5" s="15"/>
      <c r="R5" s="11">
        <f t="shared" si="1"/>
        <v>0</v>
      </c>
      <c r="S5" s="12">
        <v>14</v>
      </c>
      <c r="T5" s="59">
        <f>R5*S5</f>
        <v>0</v>
      </c>
      <c r="U5" s="4"/>
      <c r="V5" s="58">
        <f>F5/38</f>
        <v>1236.3008</v>
      </c>
      <c r="W5" s="11">
        <f>V5/27.5</f>
        <v>44.956392727272728</v>
      </c>
      <c r="X5" s="112"/>
      <c r="Y5" s="11">
        <f t="shared" si="2"/>
        <v>0</v>
      </c>
      <c r="Z5" s="110">
        <v>11</v>
      </c>
      <c r="AA5" s="59">
        <f>Y5*Z5</f>
        <v>0</v>
      </c>
    </row>
    <row r="6" spans="1:27" ht="16" thickBot="1" x14ac:dyDescent="0.4">
      <c r="A6" s="416" t="s">
        <v>138</v>
      </c>
      <c r="B6" s="441"/>
      <c r="C6" s="441"/>
      <c r="D6" s="441"/>
      <c r="E6" s="441"/>
      <c r="F6" s="442"/>
      <c r="G6" s="4"/>
      <c r="H6" s="58"/>
      <c r="I6" s="11"/>
      <c r="J6" s="31"/>
      <c r="K6" s="11"/>
      <c r="L6" s="17"/>
      <c r="M6" s="59"/>
      <c r="N6" s="4"/>
      <c r="O6" s="58"/>
      <c r="P6" s="11"/>
      <c r="Q6" s="16"/>
      <c r="R6" s="11"/>
      <c r="S6" s="17"/>
      <c r="T6" s="59"/>
      <c r="U6" s="4"/>
      <c r="V6" s="58"/>
      <c r="W6" s="11"/>
      <c r="X6" s="17"/>
      <c r="Y6" s="11"/>
      <c r="Z6" s="17"/>
      <c r="AA6" s="59"/>
    </row>
    <row r="7" spans="1:27" ht="15.5" x14ac:dyDescent="0.35">
      <c r="A7" s="100" t="s">
        <v>14</v>
      </c>
      <c r="B7" s="101" t="s">
        <v>27</v>
      </c>
      <c r="C7" s="103" t="s">
        <v>28</v>
      </c>
      <c r="D7" s="101">
        <v>4</v>
      </c>
      <c r="E7" s="59">
        <f>'2020-21 Financial Year '!E7</f>
        <v>20407.637599999998</v>
      </c>
      <c r="F7" s="331">
        <f>'2020-21 Financial Year '!F7</f>
        <v>21340.3991088</v>
      </c>
      <c r="G7" s="4"/>
      <c r="H7" s="58">
        <f>F7/38</f>
        <v>561.58945023157901</v>
      </c>
      <c r="I7" s="11">
        <f t="shared" ref="I7:I29" si="3">H7/37</f>
        <v>15.178093249502135</v>
      </c>
      <c r="J7" s="30"/>
      <c r="K7" s="11">
        <f t="shared" si="0"/>
        <v>0</v>
      </c>
      <c r="L7" s="12">
        <v>13</v>
      </c>
      <c r="M7" s="59">
        <f t="shared" ref="M7:M29" si="4">K7*L7</f>
        <v>0</v>
      </c>
      <c r="N7" s="4"/>
      <c r="O7" s="58">
        <f t="shared" ref="O7:O14" si="5">F7/38</f>
        <v>561.58945023157901</v>
      </c>
      <c r="P7" s="11">
        <f t="shared" ref="P7:P29" si="6">O7/37</f>
        <v>15.178093249502135</v>
      </c>
      <c r="Q7" s="15"/>
      <c r="R7" s="11">
        <f t="shared" si="1"/>
        <v>0</v>
      </c>
      <c r="S7" s="12">
        <v>14</v>
      </c>
      <c r="T7" s="59">
        <f t="shared" ref="T7:T14" si="7">R7*S7</f>
        <v>0</v>
      </c>
      <c r="U7" s="4"/>
      <c r="V7" s="58">
        <f t="shared" ref="V7:V14" si="8">F7/38</f>
        <v>561.58945023157901</v>
      </c>
      <c r="W7" s="11">
        <f t="shared" ref="W7:W29" si="9">V7/37</f>
        <v>15.178093249502135</v>
      </c>
      <c r="X7" s="112"/>
      <c r="Y7" s="11">
        <f t="shared" si="2"/>
        <v>0</v>
      </c>
      <c r="Z7" s="12">
        <v>11</v>
      </c>
      <c r="AA7" s="59">
        <f t="shared" ref="AA7:AA12" si="10">Y7*Z7</f>
        <v>0</v>
      </c>
    </row>
    <row r="8" spans="1:27" ht="15.5" x14ac:dyDescent="0.35">
      <c r="A8" s="80" t="s">
        <v>15</v>
      </c>
      <c r="B8" s="5" t="s">
        <v>17</v>
      </c>
      <c r="C8" s="13" t="s">
        <v>20</v>
      </c>
      <c r="D8" s="5">
        <v>6</v>
      </c>
      <c r="E8" s="59">
        <f>'2020-21 Financial Year '!E8</f>
        <v>21273.1</v>
      </c>
      <c r="F8" s="331">
        <f>'2020-21 Financial Year '!F8</f>
        <v>22202.671612800001</v>
      </c>
      <c r="G8" s="4"/>
      <c r="H8" s="58">
        <f t="shared" ref="H8:H14" si="11">F8/38</f>
        <v>584.28083191578946</v>
      </c>
      <c r="I8" s="11">
        <f t="shared" si="3"/>
        <v>15.791373835561878</v>
      </c>
      <c r="J8" s="30"/>
      <c r="K8" s="11">
        <f t="shared" si="0"/>
        <v>0</v>
      </c>
      <c r="L8" s="12">
        <v>13</v>
      </c>
      <c r="M8" s="59">
        <f t="shared" si="4"/>
        <v>0</v>
      </c>
      <c r="N8" s="4"/>
      <c r="O8" s="58">
        <f t="shared" si="5"/>
        <v>584.28083191578946</v>
      </c>
      <c r="P8" s="11">
        <f t="shared" si="6"/>
        <v>15.791373835561878</v>
      </c>
      <c r="Q8" s="15"/>
      <c r="R8" s="11">
        <f t="shared" si="1"/>
        <v>0</v>
      </c>
      <c r="S8" s="12">
        <v>14</v>
      </c>
      <c r="T8" s="59">
        <f t="shared" si="7"/>
        <v>0</v>
      </c>
      <c r="U8" s="4"/>
      <c r="V8" s="58">
        <f t="shared" si="8"/>
        <v>584.28083191578946</v>
      </c>
      <c r="W8" s="11">
        <f t="shared" si="9"/>
        <v>15.791373835561878</v>
      </c>
      <c r="X8" s="112"/>
      <c r="Y8" s="11">
        <f t="shared" si="2"/>
        <v>0</v>
      </c>
      <c r="Z8" s="12">
        <v>11</v>
      </c>
      <c r="AA8" s="59">
        <f t="shared" si="10"/>
        <v>0</v>
      </c>
    </row>
    <row r="9" spans="1:27" ht="15.5" x14ac:dyDescent="0.35">
      <c r="A9" s="80" t="s">
        <v>16</v>
      </c>
      <c r="B9" s="5" t="s">
        <v>18</v>
      </c>
      <c r="C9" s="13" t="s">
        <v>21</v>
      </c>
      <c r="D9" s="5">
        <v>10</v>
      </c>
      <c r="E9" s="59">
        <f>'2020-21 Financial Year '!E9</f>
        <v>23110.924800000001</v>
      </c>
      <c r="F9" s="331">
        <f>'2020-21 Financial Year '!F9</f>
        <v>24033.169059199998</v>
      </c>
      <c r="G9" s="4"/>
      <c r="H9" s="58">
        <f t="shared" si="11"/>
        <v>632.45181734736832</v>
      </c>
      <c r="I9" s="11">
        <f t="shared" si="3"/>
        <v>17.093292360739685</v>
      </c>
      <c r="J9" s="30"/>
      <c r="K9" s="11">
        <f t="shared" si="0"/>
        <v>0</v>
      </c>
      <c r="L9" s="12">
        <v>13</v>
      </c>
      <c r="M9" s="59">
        <f t="shared" si="4"/>
        <v>0</v>
      </c>
      <c r="N9" s="4"/>
      <c r="O9" s="58">
        <f t="shared" si="5"/>
        <v>632.45181734736832</v>
      </c>
      <c r="P9" s="11">
        <f t="shared" si="6"/>
        <v>17.093292360739685</v>
      </c>
      <c r="Q9" s="15"/>
      <c r="R9" s="11">
        <f t="shared" si="1"/>
        <v>0</v>
      </c>
      <c r="S9" s="12">
        <v>14</v>
      </c>
      <c r="T9" s="59">
        <f t="shared" si="7"/>
        <v>0</v>
      </c>
      <c r="U9" s="4"/>
      <c r="V9" s="58">
        <f t="shared" si="8"/>
        <v>632.45181734736832</v>
      </c>
      <c r="W9" s="11">
        <f t="shared" si="9"/>
        <v>17.093292360739685</v>
      </c>
      <c r="X9" s="112"/>
      <c r="Y9" s="11">
        <f t="shared" si="2"/>
        <v>0</v>
      </c>
      <c r="Z9" s="12">
        <v>11</v>
      </c>
      <c r="AA9" s="59">
        <f t="shared" si="10"/>
        <v>0</v>
      </c>
    </row>
    <row r="10" spans="1:27" ht="15.5" x14ac:dyDescent="0.35">
      <c r="A10" s="80" t="s">
        <v>23</v>
      </c>
      <c r="B10" s="5" t="s">
        <v>24</v>
      </c>
      <c r="C10" s="13" t="s">
        <v>25</v>
      </c>
      <c r="D10" s="5">
        <v>24</v>
      </c>
      <c r="E10" s="59">
        <f>'2020-21 Financial Year '!E10</f>
        <v>31429.4552</v>
      </c>
      <c r="F10" s="331">
        <f>'2020-21 Financial Year '!F10</f>
        <v>32317.7480192</v>
      </c>
      <c r="G10" s="4"/>
      <c r="H10" s="58">
        <f t="shared" si="11"/>
        <v>850.46705313684208</v>
      </c>
      <c r="I10" s="11">
        <f t="shared" si="3"/>
        <v>22.985596030725461</v>
      </c>
      <c r="J10" s="30"/>
      <c r="K10" s="11">
        <f t="shared" si="0"/>
        <v>0</v>
      </c>
      <c r="L10" s="12">
        <v>13</v>
      </c>
      <c r="M10" s="59">
        <f t="shared" si="4"/>
        <v>0</v>
      </c>
      <c r="N10" s="4"/>
      <c r="O10" s="58">
        <f t="shared" si="5"/>
        <v>850.46705313684208</v>
      </c>
      <c r="P10" s="11">
        <f t="shared" si="6"/>
        <v>22.985596030725461</v>
      </c>
      <c r="Q10" s="15"/>
      <c r="R10" s="11">
        <f t="shared" si="1"/>
        <v>0</v>
      </c>
      <c r="S10" s="12">
        <v>14</v>
      </c>
      <c r="T10" s="59">
        <f t="shared" si="7"/>
        <v>0</v>
      </c>
      <c r="U10" s="4"/>
      <c r="V10" s="58">
        <f t="shared" si="8"/>
        <v>850.46705313684208</v>
      </c>
      <c r="W10" s="11">
        <f t="shared" si="9"/>
        <v>22.985596030725461</v>
      </c>
      <c r="X10" s="112"/>
      <c r="Y10" s="11">
        <f t="shared" si="2"/>
        <v>0</v>
      </c>
      <c r="Z10" s="12">
        <v>11</v>
      </c>
      <c r="AA10" s="59">
        <f t="shared" si="10"/>
        <v>0</v>
      </c>
    </row>
    <row r="11" spans="1:27" ht="15.5" x14ac:dyDescent="0.35">
      <c r="A11" s="80" t="s">
        <v>38</v>
      </c>
      <c r="B11" s="5" t="s">
        <v>19</v>
      </c>
      <c r="C11" s="13" t="s">
        <v>22</v>
      </c>
      <c r="D11" s="5">
        <v>18</v>
      </c>
      <c r="E11" s="59">
        <f>'2020-21 Financial Year '!E11</f>
        <v>27251.803199999998</v>
      </c>
      <c r="F11" s="331">
        <f>'2020-21 Financial Year '!F11</f>
        <v>28158.551235199997</v>
      </c>
      <c r="G11" s="4"/>
      <c r="H11" s="58">
        <f t="shared" si="11"/>
        <v>741.01450618947365</v>
      </c>
      <c r="I11" s="11">
        <f t="shared" si="3"/>
        <v>20.027419086201991</v>
      </c>
      <c r="J11" s="30"/>
      <c r="K11" s="11">
        <f t="shared" si="0"/>
        <v>0</v>
      </c>
      <c r="L11" s="12">
        <v>13</v>
      </c>
      <c r="M11" s="59">
        <f t="shared" si="4"/>
        <v>0</v>
      </c>
      <c r="N11" s="4"/>
      <c r="O11" s="58">
        <f t="shared" si="5"/>
        <v>741.01450618947365</v>
      </c>
      <c r="P11" s="11">
        <f t="shared" si="6"/>
        <v>20.027419086201991</v>
      </c>
      <c r="Q11" s="15"/>
      <c r="R11" s="11">
        <f t="shared" si="1"/>
        <v>0</v>
      </c>
      <c r="S11" s="12">
        <v>14</v>
      </c>
      <c r="T11" s="59">
        <f t="shared" si="7"/>
        <v>0</v>
      </c>
      <c r="U11" s="4"/>
      <c r="V11" s="58">
        <f t="shared" si="8"/>
        <v>741.01450618947365</v>
      </c>
      <c r="W11" s="11">
        <f t="shared" si="9"/>
        <v>20.027419086201991</v>
      </c>
      <c r="X11" s="112"/>
      <c r="Y11" s="11">
        <f t="shared" si="2"/>
        <v>0</v>
      </c>
      <c r="Z11" s="12">
        <v>11</v>
      </c>
      <c r="AA11" s="59">
        <f t="shared" si="10"/>
        <v>0</v>
      </c>
    </row>
    <row r="12" spans="1:27" ht="15.5" x14ac:dyDescent="0.35">
      <c r="A12" s="80" t="s">
        <v>39</v>
      </c>
      <c r="B12" s="5" t="s">
        <v>24</v>
      </c>
      <c r="C12" s="13" t="s">
        <v>25</v>
      </c>
      <c r="D12" s="5">
        <v>24</v>
      </c>
      <c r="E12" s="59">
        <f>'2020-21 Financial Year '!E12</f>
        <v>31429.4552</v>
      </c>
      <c r="F12" s="331">
        <f>'2020-21 Financial Year '!F12</f>
        <v>32317.7480192</v>
      </c>
      <c r="G12" s="4"/>
      <c r="H12" s="58">
        <f t="shared" si="11"/>
        <v>850.46705313684208</v>
      </c>
      <c r="I12" s="11">
        <f t="shared" si="3"/>
        <v>22.985596030725461</v>
      </c>
      <c r="J12" s="30"/>
      <c r="K12" s="11">
        <f t="shared" si="0"/>
        <v>0</v>
      </c>
      <c r="L12" s="12">
        <v>13</v>
      </c>
      <c r="M12" s="59">
        <f t="shared" si="4"/>
        <v>0</v>
      </c>
      <c r="N12" s="4"/>
      <c r="O12" s="58">
        <f t="shared" si="5"/>
        <v>850.46705313684208</v>
      </c>
      <c r="P12" s="11">
        <f t="shared" si="6"/>
        <v>22.985596030725461</v>
      </c>
      <c r="Q12" s="15"/>
      <c r="R12" s="11">
        <f t="shared" si="1"/>
        <v>0</v>
      </c>
      <c r="S12" s="12">
        <v>14</v>
      </c>
      <c r="T12" s="59">
        <f t="shared" si="7"/>
        <v>0</v>
      </c>
      <c r="U12" s="4"/>
      <c r="V12" s="58">
        <f t="shared" si="8"/>
        <v>850.46705313684208</v>
      </c>
      <c r="W12" s="11">
        <f t="shared" si="9"/>
        <v>22.985596030725461</v>
      </c>
      <c r="X12" s="112"/>
      <c r="Y12" s="11">
        <f t="shared" si="2"/>
        <v>0</v>
      </c>
      <c r="Z12" s="12">
        <v>11</v>
      </c>
      <c r="AA12" s="59">
        <f t="shared" si="10"/>
        <v>0</v>
      </c>
    </row>
    <row r="13" spans="1:27" ht="15.5" x14ac:dyDescent="0.35">
      <c r="A13" s="80" t="s">
        <v>40</v>
      </c>
      <c r="B13" s="5" t="s">
        <v>41</v>
      </c>
      <c r="C13" s="13" t="s">
        <v>42</v>
      </c>
      <c r="D13" s="5">
        <v>29</v>
      </c>
      <c r="E13" s="59">
        <f>'2020-21 Financial Year '!E13</f>
        <v>36224.561600000001</v>
      </c>
      <c r="F13" s="331">
        <f>'2020-21 Financial Year '!F13</f>
        <v>37094.624975999999</v>
      </c>
      <c r="G13" s="4"/>
      <c r="H13" s="58">
        <f t="shared" si="11"/>
        <v>976.17434147368419</v>
      </c>
      <c r="I13" s="11">
        <f t="shared" si="3"/>
        <v>26.383090310099572</v>
      </c>
      <c r="J13" s="30"/>
      <c r="K13" s="11">
        <f t="shared" si="0"/>
        <v>0</v>
      </c>
      <c r="L13" s="12">
        <v>13</v>
      </c>
      <c r="M13" s="59">
        <f t="shared" si="4"/>
        <v>0</v>
      </c>
      <c r="N13" s="4"/>
      <c r="O13" s="58">
        <f t="shared" si="5"/>
        <v>976.17434147368419</v>
      </c>
      <c r="P13" s="11">
        <f t="shared" si="6"/>
        <v>26.383090310099572</v>
      </c>
      <c r="Q13" s="15"/>
      <c r="R13" s="11">
        <f t="shared" si="1"/>
        <v>0</v>
      </c>
      <c r="S13" s="12">
        <v>14</v>
      </c>
      <c r="T13" s="59">
        <f t="shared" si="7"/>
        <v>0</v>
      </c>
      <c r="U13" s="4"/>
      <c r="V13" s="58">
        <f t="shared" si="8"/>
        <v>976.17434147368419</v>
      </c>
      <c r="W13" s="11">
        <f t="shared" si="9"/>
        <v>26.383090310099572</v>
      </c>
      <c r="X13" s="112"/>
      <c r="Y13" s="11">
        <f t="shared" si="2"/>
        <v>0</v>
      </c>
      <c r="Z13" s="12">
        <v>11</v>
      </c>
      <c r="AA13" s="59">
        <f>Y13*Z13</f>
        <v>0</v>
      </c>
    </row>
    <row r="14" spans="1:27" ht="17.25" customHeight="1" x14ac:dyDescent="0.35">
      <c r="A14" s="80" t="s">
        <v>26</v>
      </c>
      <c r="B14" s="5" t="s">
        <v>43</v>
      </c>
      <c r="C14" s="13" t="s">
        <v>44</v>
      </c>
      <c r="D14" s="5">
        <v>3</v>
      </c>
      <c r="E14" s="59">
        <f>'2020-21 Financial Year '!E14</f>
        <v>19575.527999999998</v>
      </c>
      <c r="F14" s="331">
        <f>'2020-21 Financial Year '!F14</f>
        <v>20922.225123199998</v>
      </c>
      <c r="G14" s="4"/>
      <c r="H14" s="58">
        <f t="shared" si="11"/>
        <v>550.58487166315786</v>
      </c>
      <c r="I14" s="11">
        <f t="shared" si="3"/>
        <v>14.880672207112374</v>
      </c>
      <c r="J14" s="30"/>
      <c r="K14" s="11">
        <f t="shared" si="0"/>
        <v>0</v>
      </c>
      <c r="L14" s="12">
        <v>13</v>
      </c>
      <c r="M14" s="59">
        <f t="shared" si="4"/>
        <v>0</v>
      </c>
      <c r="N14" s="4"/>
      <c r="O14" s="58">
        <f t="shared" si="5"/>
        <v>550.58487166315786</v>
      </c>
      <c r="P14" s="11">
        <f t="shared" si="6"/>
        <v>14.880672207112374</v>
      </c>
      <c r="Q14" s="15"/>
      <c r="R14" s="11">
        <f t="shared" si="1"/>
        <v>0</v>
      </c>
      <c r="S14" s="12">
        <v>14</v>
      </c>
      <c r="T14" s="59">
        <f t="shared" si="7"/>
        <v>0</v>
      </c>
      <c r="U14" s="4"/>
      <c r="V14" s="58">
        <f t="shared" si="8"/>
        <v>550.58487166315786</v>
      </c>
      <c r="W14" s="11">
        <f t="shared" si="9"/>
        <v>14.880672207112374</v>
      </c>
      <c r="X14" s="112"/>
      <c r="Y14" s="11">
        <f t="shared" si="2"/>
        <v>0</v>
      </c>
      <c r="Z14" s="12">
        <v>11</v>
      </c>
      <c r="AA14" s="59">
        <f>Y14*Z14</f>
        <v>0</v>
      </c>
    </row>
    <row r="15" spans="1:27" ht="15.5" x14ac:dyDescent="0.35">
      <c r="A15" s="413" t="s">
        <v>60</v>
      </c>
      <c r="B15" s="443"/>
      <c r="C15" s="443"/>
      <c r="D15" s="443"/>
      <c r="E15" s="443"/>
      <c r="F15" s="444"/>
      <c r="G15" s="4"/>
      <c r="H15" s="58"/>
      <c r="I15" s="11"/>
      <c r="J15" s="31"/>
      <c r="K15" s="11"/>
      <c r="L15" s="17"/>
      <c r="M15" s="59"/>
      <c r="N15" s="4"/>
      <c r="O15" s="58"/>
      <c r="P15" s="11"/>
      <c r="Q15" s="16"/>
      <c r="R15" s="11"/>
      <c r="S15" s="17"/>
      <c r="T15" s="59"/>
      <c r="U15" s="4"/>
      <c r="V15" s="58"/>
      <c r="W15" s="11"/>
      <c r="X15" s="17"/>
      <c r="Y15" s="11"/>
      <c r="Z15" s="17"/>
      <c r="AA15" s="59"/>
    </row>
    <row r="16" spans="1:27" ht="15.5" x14ac:dyDescent="0.35">
      <c r="A16" s="80" t="s">
        <v>29</v>
      </c>
      <c r="B16" s="5" t="s">
        <v>33</v>
      </c>
      <c r="C16" s="13" t="s">
        <v>34</v>
      </c>
      <c r="D16" s="5">
        <v>26</v>
      </c>
      <c r="E16" s="59">
        <f>'2020-21 Financial Year '!E16</f>
        <v>40840</v>
      </c>
      <c r="F16" s="331">
        <f>'2020-21 Financial Year '!F16</f>
        <v>42588.563200000004</v>
      </c>
      <c r="G16" s="4"/>
      <c r="H16" s="58">
        <f t="shared" ref="H16:H19" si="12">F16/52</f>
        <v>819.01083076923089</v>
      </c>
      <c r="I16" s="11">
        <f t="shared" si="3"/>
        <v>22.13542785862786</v>
      </c>
      <c r="J16" s="30"/>
      <c r="K16" s="11">
        <f t="shared" si="0"/>
        <v>0</v>
      </c>
      <c r="L16" s="12">
        <v>13</v>
      </c>
      <c r="M16" s="59">
        <f t="shared" si="4"/>
        <v>0</v>
      </c>
      <c r="N16" s="4"/>
      <c r="O16" s="58">
        <f>F16/52</f>
        <v>819.01083076923089</v>
      </c>
      <c r="P16" s="11">
        <f t="shared" si="6"/>
        <v>22.13542785862786</v>
      </c>
      <c r="Q16" s="15"/>
      <c r="R16" s="11">
        <f t="shared" si="1"/>
        <v>0</v>
      </c>
      <c r="S16" s="12">
        <v>14</v>
      </c>
      <c r="T16" s="59">
        <f t="shared" ref="T16:T18" si="13">R16*S16</f>
        <v>0</v>
      </c>
      <c r="U16" s="4"/>
      <c r="V16" s="58">
        <f>F16/52</f>
        <v>819.01083076923089</v>
      </c>
      <c r="W16" s="11">
        <f t="shared" si="9"/>
        <v>22.13542785862786</v>
      </c>
      <c r="X16" s="112"/>
      <c r="Y16" s="11">
        <f t="shared" si="2"/>
        <v>0</v>
      </c>
      <c r="Z16" s="12">
        <v>11</v>
      </c>
      <c r="AA16" s="59">
        <f t="shared" ref="AA16:AA18" si="14">Y16*Z16</f>
        <v>0</v>
      </c>
    </row>
    <row r="17" spans="1:27" ht="15.5" x14ac:dyDescent="0.35">
      <c r="A17" s="80" t="s">
        <v>30</v>
      </c>
      <c r="B17" s="5" t="s">
        <v>33</v>
      </c>
      <c r="C17" s="13" t="s">
        <v>34</v>
      </c>
      <c r="D17" s="5">
        <v>26</v>
      </c>
      <c r="E17" s="59">
        <f>'2020-21 Financial Year '!E17</f>
        <v>40840</v>
      </c>
      <c r="F17" s="331">
        <f>'2020-21 Financial Year '!F17</f>
        <v>42588.563200000004</v>
      </c>
      <c r="G17" s="4"/>
      <c r="H17" s="58">
        <f t="shared" si="12"/>
        <v>819.01083076923089</v>
      </c>
      <c r="I17" s="21">
        <f t="shared" si="3"/>
        <v>22.13542785862786</v>
      </c>
      <c r="J17" s="36"/>
      <c r="K17" s="21">
        <f t="shared" si="0"/>
        <v>0</v>
      </c>
      <c r="L17" s="12">
        <v>13</v>
      </c>
      <c r="M17" s="59">
        <f t="shared" si="4"/>
        <v>0</v>
      </c>
      <c r="N17" s="4"/>
      <c r="O17" s="61">
        <f>F17/52</f>
        <v>819.01083076923089</v>
      </c>
      <c r="P17" s="21">
        <f t="shared" si="6"/>
        <v>22.13542785862786</v>
      </c>
      <c r="Q17" s="22"/>
      <c r="R17" s="11">
        <f t="shared" si="1"/>
        <v>0</v>
      </c>
      <c r="S17" s="12">
        <v>14</v>
      </c>
      <c r="T17" s="59">
        <f t="shared" si="13"/>
        <v>0</v>
      </c>
      <c r="U17" s="4"/>
      <c r="V17" s="61">
        <f>F17/52</f>
        <v>819.01083076923089</v>
      </c>
      <c r="W17" s="21">
        <f t="shared" si="9"/>
        <v>22.13542785862786</v>
      </c>
      <c r="X17" s="115"/>
      <c r="Y17" s="21">
        <f t="shared" si="2"/>
        <v>0</v>
      </c>
      <c r="Z17" s="12">
        <v>11</v>
      </c>
      <c r="AA17" s="59">
        <f t="shared" si="14"/>
        <v>0</v>
      </c>
    </row>
    <row r="18" spans="1:27" ht="15.5" x14ac:dyDescent="0.35">
      <c r="A18" s="80" t="s">
        <v>32</v>
      </c>
      <c r="B18" s="5" t="s">
        <v>33</v>
      </c>
      <c r="C18" s="13" t="s">
        <v>34</v>
      </c>
      <c r="D18" s="5">
        <v>26</v>
      </c>
      <c r="E18" s="59">
        <f>'2020-21 Financial Year '!E18</f>
        <v>40840</v>
      </c>
      <c r="F18" s="331">
        <f>'2020-21 Financial Year '!F18</f>
        <v>42588.563200000004</v>
      </c>
      <c r="G18" s="4"/>
      <c r="H18" s="113">
        <f t="shared" si="12"/>
        <v>819.01083076923089</v>
      </c>
      <c r="I18" s="21">
        <f t="shared" si="3"/>
        <v>22.13542785862786</v>
      </c>
      <c r="J18" s="30"/>
      <c r="K18" s="21">
        <f t="shared" si="0"/>
        <v>0</v>
      </c>
      <c r="L18" s="12">
        <v>13</v>
      </c>
      <c r="M18" s="59">
        <f t="shared" si="4"/>
        <v>0</v>
      </c>
      <c r="N18" s="95"/>
      <c r="O18" s="61">
        <f>F18/52</f>
        <v>819.01083076923089</v>
      </c>
      <c r="P18" s="21">
        <f t="shared" si="6"/>
        <v>22.13542785862786</v>
      </c>
      <c r="Q18" s="15"/>
      <c r="R18" s="11">
        <f t="shared" si="1"/>
        <v>0</v>
      </c>
      <c r="S18" s="12">
        <v>14</v>
      </c>
      <c r="T18" s="59">
        <f t="shared" si="13"/>
        <v>0</v>
      </c>
      <c r="U18" s="95"/>
      <c r="V18" s="61">
        <f>F18/52</f>
        <v>819.01083076923089</v>
      </c>
      <c r="W18" s="21">
        <f t="shared" si="9"/>
        <v>22.13542785862786</v>
      </c>
      <c r="X18" s="112"/>
      <c r="Y18" s="21">
        <f t="shared" si="2"/>
        <v>0</v>
      </c>
      <c r="Z18" s="12">
        <v>11</v>
      </c>
      <c r="AA18" s="59">
        <f t="shared" si="14"/>
        <v>0</v>
      </c>
    </row>
    <row r="19" spans="1:27" ht="15.75" customHeight="1" x14ac:dyDescent="0.35">
      <c r="A19" s="80" t="s">
        <v>31</v>
      </c>
      <c r="B19" s="5" t="s">
        <v>156</v>
      </c>
      <c r="C19" s="13" t="s">
        <v>157</v>
      </c>
      <c r="D19" s="5">
        <v>36</v>
      </c>
      <c r="E19" s="59">
        <f>'2020-21 Financial Year '!E19</f>
        <v>59727</v>
      </c>
      <c r="F19" s="331">
        <f>'2020-21 Financial Year '!F19</f>
        <v>62284.209457551427</v>
      </c>
      <c r="G19" s="4"/>
      <c r="H19" s="113">
        <f t="shared" si="12"/>
        <v>1197.7732587990658</v>
      </c>
      <c r="I19" s="21">
        <f t="shared" si="3"/>
        <v>32.372250237812594</v>
      </c>
      <c r="J19" s="30"/>
      <c r="K19" s="21">
        <f t="shared" si="0"/>
        <v>0</v>
      </c>
      <c r="L19" s="23">
        <v>13</v>
      </c>
      <c r="M19" s="59">
        <f t="shared" si="4"/>
        <v>0</v>
      </c>
      <c r="N19" s="95"/>
      <c r="O19" s="61"/>
      <c r="P19" s="21"/>
      <c r="Q19" s="25"/>
      <c r="R19" s="11"/>
      <c r="S19" s="41"/>
      <c r="T19" s="59"/>
      <c r="U19" s="95"/>
      <c r="V19" s="61"/>
      <c r="W19" s="21"/>
      <c r="X19" s="24"/>
      <c r="Y19" s="21"/>
      <c r="Z19" s="41"/>
      <c r="AA19" s="59"/>
    </row>
    <row r="20" spans="1:27" ht="15.75" customHeight="1" x14ac:dyDescent="0.35">
      <c r="A20" s="413" t="s">
        <v>59</v>
      </c>
      <c r="B20" s="443"/>
      <c r="C20" s="443"/>
      <c r="D20" s="443"/>
      <c r="E20" s="443"/>
      <c r="F20" s="444"/>
      <c r="G20" s="4"/>
      <c r="H20" s="58"/>
      <c r="I20" s="21"/>
      <c r="J20" s="31"/>
      <c r="K20" s="21"/>
      <c r="L20" s="41"/>
      <c r="M20" s="59"/>
      <c r="N20" s="95"/>
      <c r="O20" s="61">
        <f>F20/52</f>
        <v>0</v>
      </c>
      <c r="P20" s="21">
        <f t="shared" si="6"/>
        <v>0</v>
      </c>
      <c r="Q20" s="15"/>
      <c r="R20" s="11">
        <f t="shared" si="1"/>
        <v>0</v>
      </c>
      <c r="S20" s="12">
        <v>14</v>
      </c>
      <c r="T20" s="59">
        <f t="shared" ref="T20:T22" si="15">R20*S20</f>
        <v>0</v>
      </c>
      <c r="U20" s="95"/>
      <c r="V20" s="61">
        <f>F20/52</f>
        <v>0</v>
      </c>
      <c r="W20" s="21">
        <f t="shared" si="9"/>
        <v>0</v>
      </c>
      <c r="X20" s="112"/>
      <c r="Y20" s="21"/>
      <c r="Z20" s="23">
        <v>11</v>
      </c>
      <c r="AA20" s="59">
        <f t="shared" ref="AA20:AA22" si="16">Y20*Z20</f>
        <v>0</v>
      </c>
    </row>
    <row r="21" spans="1:27" ht="15.75" customHeight="1" x14ac:dyDescent="0.35">
      <c r="A21" s="80" t="s">
        <v>29</v>
      </c>
      <c r="B21" s="18" t="s">
        <v>52</v>
      </c>
      <c r="C21" s="19" t="s">
        <v>25</v>
      </c>
      <c r="D21" s="18">
        <v>24</v>
      </c>
      <c r="E21" s="59">
        <f>'2020-21 Financial Year '!E21</f>
        <v>36751</v>
      </c>
      <c r="F21" s="331">
        <f>'2020-21 Financial Year '!F21</f>
        <v>37789.696000000004</v>
      </c>
      <c r="G21" s="4"/>
      <c r="H21" s="58">
        <f t="shared" ref="H21:H22" si="17">F21/52</f>
        <v>726.72492307692312</v>
      </c>
      <c r="I21" s="21">
        <f t="shared" ref="I21:I22" si="18">H21/37</f>
        <v>19.641214137214138</v>
      </c>
      <c r="J21" s="30"/>
      <c r="K21" s="21">
        <f t="shared" si="0"/>
        <v>0</v>
      </c>
      <c r="L21" s="23">
        <v>13</v>
      </c>
      <c r="M21" s="59">
        <f t="shared" si="4"/>
        <v>0</v>
      </c>
      <c r="N21" s="95"/>
      <c r="O21" s="61">
        <f>F21/52</f>
        <v>726.72492307692312</v>
      </c>
      <c r="P21" s="21">
        <f t="shared" si="6"/>
        <v>19.641214137214138</v>
      </c>
      <c r="Q21" s="15"/>
      <c r="R21" s="11">
        <f t="shared" si="1"/>
        <v>0</v>
      </c>
      <c r="S21" s="12">
        <v>14</v>
      </c>
      <c r="T21" s="59">
        <f t="shared" si="15"/>
        <v>0</v>
      </c>
      <c r="U21" s="95"/>
      <c r="V21" s="61">
        <f>F21/52</f>
        <v>726.72492307692312</v>
      </c>
      <c r="W21" s="21">
        <f t="shared" si="9"/>
        <v>19.641214137214138</v>
      </c>
      <c r="X21" s="112"/>
      <c r="Y21" s="21"/>
      <c r="Z21" s="23">
        <v>11</v>
      </c>
      <c r="AA21" s="59">
        <f t="shared" si="16"/>
        <v>0</v>
      </c>
    </row>
    <row r="22" spans="1:27" ht="15.75" customHeight="1" x14ac:dyDescent="0.35">
      <c r="A22" s="80" t="s">
        <v>30</v>
      </c>
      <c r="B22" s="18" t="s">
        <v>53</v>
      </c>
      <c r="C22" s="19" t="s">
        <v>42</v>
      </c>
      <c r="D22" s="18">
        <v>29</v>
      </c>
      <c r="E22" s="59">
        <f>'2020-21 Financial Year '!E22</f>
        <v>42358</v>
      </c>
      <c r="F22" s="331">
        <f>'2020-21 Financial Year '!F22</f>
        <v>43375.380000000005</v>
      </c>
      <c r="G22" s="4"/>
      <c r="H22" s="58">
        <f t="shared" si="17"/>
        <v>834.14192307692315</v>
      </c>
      <c r="I22" s="21">
        <f t="shared" si="18"/>
        <v>22.544376299376303</v>
      </c>
      <c r="J22" s="30"/>
      <c r="K22" s="21">
        <f t="shared" si="0"/>
        <v>0</v>
      </c>
      <c r="L22" s="23">
        <v>13</v>
      </c>
      <c r="M22" s="59">
        <f t="shared" si="4"/>
        <v>0</v>
      </c>
      <c r="N22" s="95"/>
      <c r="O22" s="61">
        <f>F22/52</f>
        <v>834.14192307692315</v>
      </c>
      <c r="P22" s="21">
        <f t="shared" si="6"/>
        <v>22.544376299376303</v>
      </c>
      <c r="Q22" s="15"/>
      <c r="R22" s="11">
        <f t="shared" si="1"/>
        <v>0</v>
      </c>
      <c r="S22" s="12">
        <v>14</v>
      </c>
      <c r="T22" s="59">
        <f t="shared" si="15"/>
        <v>0</v>
      </c>
      <c r="U22" s="95"/>
      <c r="V22" s="61">
        <f>F22/52</f>
        <v>834.14192307692315</v>
      </c>
      <c r="W22" s="21">
        <f t="shared" si="9"/>
        <v>22.544376299376303</v>
      </c>
      <c r="X22" s="112"/>
      <c r="Y22" s="21"/>
      <c r="Z22" s="23">
        <v>11</v>
      </c>
      <c r="AA22" s="59">
        <f t="shared" si="16"/>
        <v>0</v>
      </c>
    </row>
    <row r="23" spans="1:27" ht="15.5" x14ac:dyDescent="0.35">
      <c r="A23" s="80" t="s">
        <v>35</v>
      </c>
      <c r="B23" s="5" t="s">
        <v>49</v>
      </c>
      <c r="C23" s="13" t="s">
        <v>48</v>
      </c>
      <c r="D23" s="5">
        <v>6</v>
      </c>
      <c r="E23" s="59">
        <f>'2020-21 Financial Year '!E23</f>
        <v>58422</v>
      </c>
      <c r="F23" s="331">
        <f>'2020-21 Financial Year '!F23</f>
        <v>63117.702000000005</v>
      </c>
      <c r="G23" s="4"/>
      <c r="H23" s="58">
        <f>E23/52</f>
        <v>1123.5</v>
      </c>
      <c r="I23" s="21">
        <f t="shared" si="3"/>
        <v>30.364864864864863</v>
      </c>
      <c r="J23" s="30"/>
      <c r="K23" s="21">
        <f t="shared" si="0"/>
        <v>0</v>
      </c>
      <c r="L23" s="12">
        <v>13</v>
      </c>
      <c r="M23" s="59">
        <f t="shared" si="4"/>
        <v>0</v>
      </c>
      <c r="N23" s="95"/>
      <c r="O23" s="61">
        <f>F23/52</f>
        <v>1213.8019615384617</v>
      </c>
      <c r="P23" s="21">
        <f t="shared" si="6"/>
        <v>32.805458419958427</v>
      </c>
      <c r="Q23" s="15"/>
      <c r="R23" s="11">
        <f t="shared" si="1"/>
        <v>0</v>
      </c>
      <c r="S23" s="12">
        <v>14</v>
      </c>
      <c r="T23" s="59">
        <f t="shared" ref="T23:T24" si="19">R23*S23</f>
        <v>0</v>
      </c>
      <c r="U23" s="95"/>
      <c r="V23" s="61">
        <f>F23/52</f>
        <v>1213.8019615384617</v>
      </c>
      <c r="W23" s="21">
        <f t="shared" si="9"/>
        <v>32.805458419958427</v>
      </c>
      <c r="X23" s="112"/>
      <c r="Y23" s="21">
        <f t="shared" si="2"/>
        <v>0</v>
      </c>
      <c r="Z23" s="12">
        <v>11</v>
      </c>
      <c r="AA23" s="59">
        <f t="shared" ref="AA23:AA24" si="20">Y23*Z23</f>
        <v>0</v>
      </c>
    </row>
    <row r="24" spans="1:27" ht="15.5" x14ac:dyDescent="0.35">
      <c r="A24" s="80" t="s">
        <v>45</v>
      </c>
      <c r="B24" s="5" t="s">
        <v>46</v>
      </c>
      <c r="C24" s="13" t="s">
        <v>47</v>
      </c>
      <c r="D24" s="24">
        <v>3</v>
      </c>
      <c r="E24" s="59">
        <f>'2020-21 Financial Year '!E24</f>
        <v>41140</v>
      </c>
      <c r="F24" s="331">
        <f>'2020-21 Financial Year '!F24</f>
        <v>43006.340000000004</v>
      </c>
      <c r="G24" s="4"/>
      <c r="H24" s="58">
        <f>E24/52</f>
        <v>791.15384615384619</v>
      </c>
      <c r="I24" s="21">
        <f t="shared" si="3"/>
        <v>21.382536382536383</v>
      </c>
      <c r="J24" s="30"/>
      <c r="K24" s="21">
        <f t="shared" si="0"/>
        <v>0</v>
      </c>
      <c r="L24" s="12">
        <v>13</v>
      </c>
      <c r="M24" s="59">
        <f t="shared" si="4"/>
        <v>0</v>
      </c>
      <c r="N24" s="95"/>
      <c r="O24" s="61">
        <f>F24/52</f>
        <v>827.04500000000007</v>
      </c>
      <c r="P24" s="21">
        <f t="shared" si="6"/>
        <v>22.352567567567569</v>
      </c>
      <c r="Q24" s="15"/>
      <c r="R24" s="11">
        <f t="shared" si="1"/>
        <v>0</v>
      </c>
      <c r="S24" s="12">
        <v>14</v>
      </c>
      <c r="T24" s="59">
        <f t="shared" si="19"/>
        <v>0</v>
      </c>
      <c r="U24" s="95"/>
      <c r="V24" s="61">
        <f>F24/52</f>
        <v>827.04500000000007</v>
      </c>
      <c r="W24" s="21">
        <f t="shared" si="9"/>
        <v>22.352567567567569</v>
      </c>
      <c r="X24" s="112"/>
      <c r="Y24" s="21">
        <f t="shared" si="2"/>
        <v>0</v>
      </c>
      <c r="Z24" s="12">
        <v>11</v>
      </c>
      <c r="AA24" s="59">
        <f t="shared" si="20"/>
        <v>0</v>
      </c>
    </row>
    <row r="25" spans="1:27" ht="18.75" customHeight="1" x14ac:dyDescent="0.35">
      <c r="A25" s="419" t="s">
        <v>61</v>
      </c>
      <c r="B25" s="443"/>
      <c r="C25" s="443"/>
      <c r="D25" s="443"/>
      <c r="E25" s="443"/>
      <c r="F25" s="444"/>
      <c r="G25" s="4"/>
      <c r="H25" s="58"/>
      <c r="I25" s="21"/>
      <c r="J25" s="37"/>
      <c r="K25" s="21"/>
      <c r="L25" s="17"/>
      <c r="M25" s="59"/>
      <c r="N25" s="95"/>
      <c r="O25" s="61"/>
      <c r="P25" s="21"/>
      <c r="Q25" s="25"/>
      <c r="R25" s="11"/>
      <c r="S25" s="17"/>
      <c r="T25" s="59"/>
      <c r="U25" s="95"/>
      <c r="V25" s="61"/>
      <c r="W25" s="21"/>
      <c r="X25" s="24"/>
      <c r="Y25" s="21"/>
      <c r="Z25" s="17"/>
      <c r="AA25" s="59"/>
    </row>
    <row r="26" spans="1:27" ht="15.5" x14ac:dyDescent="0.35">
      <c r="A26" s="80"/>
      <c r="B26" s="5"/>
      <c r="C26" s="13"/>
      <c r="D26" s="24"/>
      <c r="E26" s="10"/>
      <c r="F26" s="120"/>
      <c r="G26" s="4"/>
      <c r="H26" s="58">
        <f t="shared" ref="H26:H29" si="21">E26/52</f>
        <v>0</v>
      </c>
      <c r="I26" s="21">
        <f t="shared" si="3"/>
        <v>0</v>
      </c>
      <c r="J26" s="30"/>
      <c r="K26" s="21">
        <f t="shared" si="0"/>
        <v>0</v>
      </c>
      <c r="L26" s="12">
        <v>13</v>
      </c>
      <c r="M26" s="59"/>
      <c r="N26" s="95"/>
      <c r="O26" s="61">
        <f>F26/52</f>
        <v>0</v>
      </c>
      <c r="P26" s="21">
        <f t="shared" si="6"/>
        <v>0</v>
      </c>
      <c r="Q26" s="114"/>
      <c r="R26" s="11">
        <f t="shared" si="1"/>
        <v>0</v>
      </c>
      <c r="S26" s="12">
        <v>14</v>
      </c>
      <c r="T26" s="59">
        <f t="shared" ref="T26:T29" si="22">R26*S26</f>
        <v>0</v>
      </c>
      <c r="U26" s="95"/>
      <c r="V26" s="61">
        <f>F26/52</f>
        <v>0</v>
      </c>
      <c r="W26" s="21">
        <f t="shared" si="9"/>
        <v>0</v>
      </c>
      <c r="X26" s="112"/>
      <c r="Y26" s="21">
        <f t="shared" si="2"/>
        <v>0</v>
      </c>
      <c r="Z26" s="12">
        <v>11</v>
      </c>
      <c r="AA26" s="59">
        <f t="shared" ref="AA26:AA29" si="23">Y26*Z26</f>
        <v>0</v>
      </c>
    </row>
    <row r="27" spans="1:27" ht="15.5" x14ac:dyDescent="0.35">
      <c r="A27" s="80"/>
      <c r="B27" s="5"/>
      <c r="C27" s="13"/>
      <c r="D27" s="24"/>
      <c r="E27" s="10"/>
      <c r="F27" s="120"/>
      <c r="G27" s="4"/>
      <c r="H27" s="58">
        <f t="shared" si="21"/>
        <v>0</v>
      </c>
      <c r="I27" s="21">
        <f t="shared" si="3"/>
        <v>0</v>
      </c>
      <c r="J27" s="30"/>
      <c r="K27" s="21">
        <f t="shared" si="0"/>
        <v>0</v>
      </c>
      <c r="L27" s="12">
        <v>13</v>
      </c>
      <c r="M27" s="59">
        <f t="shared" si="4"/>
        <v>0</v>
      </c>
      <c r="N27" s="95"/>
      <c r="O27" s="61">
        <f>F27/52</f>
        <v>0</v>
      </c>
      <c r="P27" s="21">
        <f t="shared" si="6"/>
        <v>0</v>
      </c>
      <c r="Q27" s="15"/>
      <c r="R27" s="11">
        <f t="shared" si="1"/>
        <v>0</v>
      </c>
      <c r="S27" s="12">
        <v>14</v>
      </c>
      <c r="T27" s="59">
        <f t="shared" si="22"/>
        <v>0</v>
      </c>
      <c r="U27" s="95"/>
      <c r="V27" s="61">
        <f>F27/52</f>
        <v>0</v>
      </c>
      <c r="W27" s="21">
        <f t="shared" si="9"/>
        <v>0</v>
      </c>
      <c r="X27" s="112"/>
      <c r="Y27" s="21">
        <f t="shared" si="2"/>
        <v>0</v>
      </c>
      <c r="Z27" s="12">
        <v>11</v>
      </c>
      <c r="AA27" s="59">
        <f t="shared" si="23"/>
        <v>0</v>
      </c>
    </row>
    <row r="28" spans="1:27" ht="15.5" x14ac:dyDescent="0.35">
      <c r="A28" s="80"/>
      <c r="B28" s="5"/>
      <c r="C28" s="13"/>
      <c r="D28" s="24"/>
      <c r="E28" s="10"/>
      <c r="F28" s="120"/>
      <c r="G28" s="4"/>
      <c r="H28" s="58">
        <f t="shared" si="21"/>
        <v>0</v>
      </c>
      <c r="I28" s="21">
        <f t="shared" si="3"/>
        <v>0</v>
      </c>
      <c r="J28" s="30"/>
      <c r="K28" s="21">
        <f t="shared" si="0"/>
        <v>0</v>
      </c>
      <c r="L28" s="12">
        <v>13</v>
      </c>
      <c r="M28" s="59">
        <f t="shared" si="4"/>
        <v>0</v>
      </c>
      <c r="N28" s="95"/>
      <c r="O28" s="61">
        <f>F28/52</f>
        <v>0</v>
      </c>
      <c r="P28" s="21">
        <f t="shared" si="6"/>
        <v>0</v>
      </c>
      <c r="Q28" s="15"/>
      <c r="R28" s="11">
        <f t="shared" si="1"/>
        <v>0</v>
      </c>
      <c r="S28" s="12">
        <v>14</v>
      </c>
      <c r="T28" s="59">
        <f t="shared" si="22"/>
        <v>0</v>
      </c>
      <c r="U28" s="95"/>
      <c r="V28" s="61">
        <f>F28/52</f>
        <v>0</v>
      </c>
      <c r="W28" s="21">
        <f t="shared" si="9"/>
        <v>0</v>
      </c>
      <c r="X28" s="112"/>
      <c r="Y28" s="21">
        <f t="shared" si="2"/>
        <v>0</v>
      </c>
      <c r="Z28" s="12">
        <v>11</v>
      </c>
      <c r="AA28" s="59">
        <f t="shared" si="23"/>
        <v>0</v>
      </c>
    </row>
    <row r="29" spans="1:27" ht="16" thickBot="1" x14ac:dyDescent="0.4">
      <c r="A29" s="82"/>
      <c r="B29" s="83"/>
      <c r="C29" s="84"/>
      <c r="D29" s="85"/>
      <c r="E29" s="86"/>
      <c r="F29" s="121"/>
      <c r="G29" s="4"/>
      <c r="H29" s="58">
        <f t="shared" si="21"/>
        <v>0</v>
      </c>
      <c r="I29" s="21">
        <f t="shared" si="3"/>
        <v>0</v>
      </c>
      <c r="J29" s="30"/>
      <c r="K29" s="21">
        <f t="shared" si="0"/>
        <v>0</v>
      </c>
      <c r="L29" s="12">
        <v>13</v>
      </c>
      <c r="M29" s="59">
        <f t="shared" si="4"/>
        <v>0</v>
      </c>
      <c r="N29" s="95"/>
      <c r="O29" s="61">
        <f>F29/52</f>
        <v>0</v>
      </c>
      <c r="P29" s="21">
        <f t="shared" si="6"/>
        <v>0</v>
      </c>
      <c r="Q29" s="15"/>
      <c r="R29" s="11">
        <f t="shared" si="1"/>
        <v>0</v>
      </c>
      <c r="S29" s="12">
        <v>14</v>
      </c>
      <c r="T29" s="59">
        <f t="shared" si="22"/>
        <v>0</v>
      </c>
      <c r="U29" s="95"/>
      <c r="V29" s="61">
        <f>F29/52</f>
        <v>0</v>
      </c>
      <c r="W29" s="21">
        <f t="shared" si="9"/>
        <v>0</v>
      </c>
      <c r="X29" s="112"/>
      <c r="Y29" s="21">
        <f t="shared" si="2"/>
        <v>0</v>
      </c>
      <c r="Z29" s="12">
        <v>11</v>
      </c>
      <c r="AA29" s="59">
        <f t="shared" si="23"/>
        <v>0</v>
      </c>
    </row>
    <row r="30" spans="1:27" ht="16" thickBot="1" x14ac:dyDescent="0.4">
      <c r="A30" s="91"/>
      <c r="B30" s="91"/>
      <c r="C30" s="92"/>
      <c r="D30" s="93"/>
      <c r="E30" s="94"/>
      <c r="F30" s="94"/>
      <c r="G30" s="71"/>
      <c r="H30" s="436" t="s">
        <v>55</v>
      </c>
      <c r="I30" s="437"/>
      <c r="J30" s="437"/>
      <c r="K30" s="437"/>
      <c r="L30" s="438"/>
      <c r="M30" s="161">
        <f>SUM(M4:M29)</f>
        <v>0</v>
      </c>
      <c r="N30" s="95"/>
      <c r="O30" s="436" t="s">
        <v>55</v>
      </c>
      <c r="P30" s="437"/>
      <c r="Q30" s="437"/>
      <c r="R30" s="437"/>
      <c r="S30" s="438"/>
      <c r="T30" s="161">
        <f>SUM(T3:T29)</f>
        <v>0</v>
      </c>
      <c r="U30" s="95"/>
      <c r="V30" s="436" t="s">
        <v>55</v>
      </c>
      <c r="W30" s="437"/>
      <c r="X30" s="437"/>
      <c r="Y30" s="437"/>
      <c r="Z30" s="438"/>
      <c r="AA30" s="161">
        <f>SUM(AA4:AA29)</f>
        <v>0</v>
      </c>
    </row>
    <row r="31" spans="1:27" ht="16" thickBot="1" x14ac:dyDescent="0.4">
      <c r="A31" s="4"/>
      <c r="B31" s="4"/>
      <c r="C31" s="35"/>
      <c r="D31" s="4"/>
      <c r="E31" s="14"/>
      <c r="F31" s="14"/>
      <c r="G31" s="4"/>
      <c r="H31" s="32"/>
      <c r="I31" s="32"/>
      <c r="J31" s="33"/>
      <c r="K31" s="32"/>
      <c r="L31" s="32"/>
      <c r="M31" s="32"/>
      <c r="N31" s="4"/>
      <c r="O31" s="32"/>
      <c r="P31" s="32"/>
      <c r="Q31" s="34"/>
      <c r="R31" s="32"/>
      <c r="S31" s="32"/>
      <c r="T31" s="32"/>
      <c r="U31" s="4"/>
      <c r="V31" s="436" t="s">
        <v>56</v>
      </c>
      <c r="W31" s="437"/>
      <c r="X31" s="437"/>
      <c r="Y31" s="437"/>
      <c r="Z31" s="438"/>
      <c r="AA31" s="163">
        <f>M30+T30+AA30</f>
        <v>0</v>
      </c>
    </row>
    <row r="32" spans="1:27" ht="15.5" x14ac:dyDescent="0.35">
      <c r="A32" s="428" t="s">
        <v>63</v>
      </c>
      <c r="B32" s="429"/>
      <c r="C32" s="429"/>
      <c r="D32" s="429"/>
      <c r="E32" s="429"/>
      <c r="F32" s="429"/>
      <c r="G32" s="116"/>
      <c r="H32" s="117"/>
      <c r="I32" s="117"/>
      <c r="J32" s="118"/>
      <c r="K32" s="116"/>
      <c r="L32" s="4"/>
      <c r="M32" s="4"/>
      <c r="N32" s="4"/>
      <c r="O32" s="32"/>
      <c r="P32" s="32"/>
      <c r="Q32" s="34"/>
      <c r="R32" s="32"/>
      <c r="S32" s="32"/>
      <c r="T32" s="32"/>
      <c r="U32" s="4"/>
      <c r="V32" s="32"/>
      <c r="W32" s="32"/>
      <c r="X32" s="4"/>
      <c r="Y32" s="32"/>
      <c r="Z32" s="32"/>
      <c r="AA32" s="32"/>
    </row>
    <row r="33" spans="1:27" ht="15.5" x14ac:dyDescent="0.35">
      <c r="A33" s="424" t="s">
        <v>37</v>
      </c>
      <c r="B33" s="430"/>
      <c r="C33" s="430"/>
      <c r="D33" s="430"/>
      <c r="E33" s="430"/>
      <c r="F33" s="430"/>
      <c r="G33" s="119"/>
      <c r="H33" s="117"/>
      <c r="I33" s="117"/>
      <c r="J33" s="118"/>
      <c r="K33" s="116"/>
      <c r="L33" s="4"/>
      <c r="M33" s="4"/>
      <c r="N33" s="4"/>
      <c r="O33" s="32"/>
      <c r="P33" s="32"/>
      <c r="Q33" s="34"/>
      <c r="R33" s="32"/>
      <c r="S33" s="32"/>
      <c r="T33" s="32"/>
      <c r="U33" s="4"/>
      <c r="V33" s="32"/>
      <c r="W33" s="32"/>
      <c r="X33" s="4"/>
      <c r="Y33" s="32"/>
      <c r="Z33" s="32"/>
      <c r="AA33" s="32"/>
    </row>
    <row r="34" spans="1:27" ht="36" customHeight="1" x14ac:dyDescent="0.35">
      <c r="A34" s="422" t="s">
        <v>164</v>
      </c>
      <c r="B34" s="426"/>
      <c r="C34" s="426"/>
      <c r="D34" s="426"/>
      <c r="E34" s="426"/>
      <c r="F34" s="427"/>
      <c r="G34" s="119"/>
      <c r="H34" s="117"/>
      <c r="I34" s="117"/>
      <c r="J34" s="118"/>
      <c r="K34" s="116"/>
      <c r="L34" s="4"/>
      <c r="M34" s="4"/>
      <c r="N34" s="4"/>
      <c r="O34" s="32"/>
      <c r="P34" s="32"/>
      <c r="Q34" s="34"/>
      <c r="R34" s="32"/>
      <c r="S34" s="32"/>
      <c r="T34" s="32"/>
      <c r="U34" s="4"/>
      <c r="V34" s="32"/>
      <c r="W34" s="32"/>
      <c r="X34" s="4"/>
      <c r="Y34" s="32"/>
      <c r="Z34" s="32"/>
      <c r="AA34" s="32"/>
    </row>
    <row r="35" spans="1:27" ht="19.5" customHeight="1" x14ac:dyDescent="0.35">
      <c r="A35" s="405" t="s">
        <v>62</v>
      </c>
      <c r="B35" s="431"/>
      <c r="C35" s="431"/>
      <c r="D35" s="431"/>
      <c r="E35" s="431"/>
      <c r="F35" s="432"/>
      <c r="G35" s="116"/>
      <c r="H35" s="117"/>
      <c r="I35" s="117"/>
      <c r="J35" s="118"/>
      <c r="K35" s="116"/>
      <c r="L35" s="4"/>
      <c r="M35" s="4"/>
      <c r="N35" s="4"/>
      <c r="O35" s="32"/>
      <c r="P35" s="32"/>
      <c r="Q35" s="34"/>
      <c r="R35" s="32"/>
      <c r="S35" s="32"/>
      <c r="T35" s="32"/>
      <c r="U35" s="4"/>
      <c r="V35" s="32"/>
      <c r="W35" s="32"/>
      <c r="X35" s="4"/>
      <c r="Y35" s="32"/>
      <c r="Z35" s="32"/>
      <c r="AA35" s="32"/>
    </row>
    <row r="36" spans="1:27" ht="53.25" customHeight="1" x14ac:dyDescent="0.35">
      <c r="A36" s="424" t="s">
        <v>66</v>
      </c>
      <c r="B36" s="425"/>
      <c r="C36" s="425"/>
      <c r="D36" s="425"/>
      <c r="E36" s="425"/>
      <c r="F36" s="425"/>
      <c r="G36" s="116"/>
      <c r="H36" s="117"/>
      <c r="I36" s="117"/>
      <c r="J36" s="118"/>
      <c r="K36" s="116"/>
      <c r="L36" s="4"/>
      <c r="M36" s="4"/>
      <c r="N36" s="4"/>
      <c r="O36" s="32"/>
      <c r="P36" s="32"/>
      <c r="Q36" s="4"/>
      <c r="R36" s="32"/>
      <c r="S36" s="32"/>
      <c r="T36" s="32"/>
      <c r="U36" s="4"/>
      <c r="V36" s="32"/>
      <c r="W36" s="32"/>
      <c r="X36" s="4"/>
      <c r="Y36" s="32"/>
      <c r="Z36" s="32"/>
      <c r="AA36" s="32"/>
    </row>
    <row r="37" spans="1:27" ht="35.25" customHeight="1" x14ac:dyDescent="0.35">
      <c r="A37" s="424" t="s">
        <v>64</v>
      </c>
      <c r="B37" s="425"/>
      <c r="C37" s="425"/>
      <c r="D37" s="425"/>
      <c r="E37" s="425"/>
      <c r="F37" s="425"/>
      <c r="G37" s="116"/>
      <c r="H37" s="117"/>
      <c r="I37" s="117"/>
      <c r="J37" s="116"/>
      <c r="K37" s="116"/>
      <c r="L37" s="4"/>
      <c r="M37" s="4"/>
      <c r="N37" s="4"/>
      <c r="O37" s="32"/>
      <c r="P37" s="32"/>
      <c r="Q37" s="4"/>
      <c r="R37" s="4"/>
      <c r="S37" s="4"/>
      <c r="T37" s="4"/>
      <c r="U37" s="4"/>
      <c r="V37" s="14"/>
      <c r="W37" s="14"/>
      <c r="X37" s="4"/>
      <c r="Y37" s="32"/>
      <c r="Z37" s="32"/>
      <c r="AA37" s="32"/>
    </row>
    <row r="38" spans="1:27" ht="25.5" customHeight="1" x14ac:dyDescent="0.35">
      <c r="A38" s="424" t="s">
        <v>65</v>
      </c>
      <c r="B38" s="425"/>
      <c r="C38" s="425"/>
      <c r="D38" s="425"/>
      <c r="E38" s="425"/>
      <c r="F38" s="425"/>
      <c r="G38" s="116"/>
      <c r="H38" s="117"/>
      <c r="I38" s="117"/>
      <c r="J38" s="118"/>
      <c r="K38" s="116"/>
      <c r="L38" s="4"/>
      <c r="M38" s="4"/>
      <c r="N38" s="4"/>
      <c r="O38" s="32"/>
      <c r="P38" s="32"/>
      <c r="Q38" s="4"/>
      <c r="R38" s="32"/>
      <c r="S38" s="32"/>
      <c r="T38" s="32"/>
      <c r="U38" s="4"/>
      <c r="V38" s="32"/>
      <c r="W38" s="32"/>
      <c r="X38" s="4"/>
      <c r="Y38" s="32"/>
      <c r="Z38" s="32"/>
      <c r="AA38" s="32"/>
    </row>
    <row r="39" spans="1:27" ht="15.5" x14ac:dyDescent="0.35">
      <c r="A39" s="424" t="s">
        <v>36</v>
      </c>
      <c r="B39" s="425"/>
      <c r="C39" s="425"/>
      <c r="D39" s="425"/>
      <c r="E39" s="425"/>
      <c r="F39" s="425"/>
      <c r="G39" s="116"/>
      <c r="H39" s="117"/>
      <c r="I39" s="117"/>
      <c r="J39" s="116"/>
      <c r="K39" s="116"/>
      <c r="L39" s="4"/>
      <c r="M39" s="4"/>
      <c r="N39" s="4"/>
      <c r="O39" s="32"/>
      <c r="P39" s="32"/>
      <c r="Q39" s="4"/>
      <c r="R39" s="4"/>
      <c r="S39" s="4"/>
      <c r="T39" s="4"/>
      <c r="U39" s="4"/>
      <c r="V39" s="14"/>
      <c r="W39" s="14"/>
      <c r="X39" s="4"/>
      <c r="Y39" s="32"/>
      <c r="Z39" s="32"/>
      <c r="AA39" s="32"/>
    </row>
    <row r="40" spans="1:27" ht="15.5" x14ac:dyDescent="0.35">
      <c r="A40" s="116"/>
      <c r="B40" s="116"/>
      <c r="C40" s="116"/>
      <c r="D40" s="116"/>
      <c r="E40" s="116"/>
      <c r="F40" s="116"/>
      <c r="G40" s="116"/>
      <c r="H40" s="117"/>
      <c r="I40" s="117"/>
      <c r="J40" s="116"/>
      <c r="K40" s="116"/>
      <c r="L40" s="4"/>
      <c r="M40" s="4"/>
      <c r="N40" s="4"/>
      <c r="O40" s="32"/>
      <c r="P40" s="32"/>
      <c r="Q40" s="4"/>
      <c r="R40" s="4"/>
      <c r="S40" s="4"/>
      <c r="T40" s="4"/>
      <c r="U40" s="4"/>
      <c r="V40" s="14"/>
      <c r="W40" s="14"/>
      <c r="X40" s="4"/>
      <c r="Y40" s="32"/>
      <c r="Z40" s="32"/>
      <c r="AA40" s="32"/>
    </row>
    <row r="41" spans="1:27" ht="15.5" x14ac:dyDescent="0.35">
      <c r="A41" s="116" t="s">
        <v>374</v>
      </c>
      <c r="B41" s="116"/>
      <c r="C41" s="116"/>
      <c r="D41" s="116"/>
      <c r="E41" s="116"/>
      <c r="F41" s="116"/>
      <c r="G41" s="116"/>
      <c r="H41" s="117"/>
      <c r="I41" s="117"/>
      <c r="J41" s="116"/>
      <c r="K41" s="116"/>
      <c r="L41" s="4"/>
      <c r="M41" s="4"/>
      <c r="N41" s="4"/>
      <c r="O41" s="32"/>
      <c r="P41" s="32"/>
      <c r="Q41" s="4"/>
      <c r="R41" s="4"/>
      <c r="S41" s="4"/>
      <c r="T41" s="4"/>
      <c r="U41" s="4"/>
      <c r="V41" s="14"/>
      <c r="W41" s="14"/>
      <c r="X41" s="4"/>
      <c r="Y41" s="32"/>
      <c r="Z41" s="32"/>
      <c r="AA41" s="32"/>
    </row>
    <row r="42" spans="1:27" ht="15.5" x14ac:dyDescent="0.35">
      <c r="A42" s="337" t="s">
        <v>373</v>
      </c>
      <c r="B42" s="4"/>
      <c r="C42" s="4"/>
      <c r="D42" s="4"/>
      <c r="E42" s="4"/>
      <c r="F42" s="4"/>
      <c r="G42" s="4"/>
      <c r="H42" s="32"/>
      <c r="I42" s="32"/>
      <c r="J42" s="4"/>
      <c r="K42" s="4"/>
      <c r="L42" s="4"/>
      <c r="M42" s="4"/>
      <c r="N42" s="4"/>
      <c r="O42" s="32"/>
      <c r="P42" s="32"/>
      <c r="Q42" s="4"/>
      <c r="R42" s="4"/>
      <c r="S42" s="4"/>
      <c r="T42" s="4"/>
      <c r="U42" s="4"/>
      <c r="V42" s="14"/>
      <c r="W42" s="14"/>
      <c r="X42" s="4"/>
      <c r="Y42" s="32"/>
      <c r="Z42" s="32"/>
      <c r="AA42" s="32"/>
    </row>
    <row r="43" spans="1:27" x14ac:dyDescent="0.35">
      <c r="H43" s="2"/>
      <c r="I43" s="2"/>
      <c r="O43" s="2"/>
      <c r="P43" s="2"/>
      <c r="V43" s="1"/>
      <c r="W43" s="1"/>
      <c r="Y43" s="2"/>
      <c r="Z43" s="2"/>
      <c r="AA43" s="2"/>
    </row>
    <row r="44" spans="1:27" x14ac:dyDescent="0.35">
      <c r="H44" s="2"/>
      <c r="I44" s="2"/>
      <c r="O44" s="2"/>
      <c r="P44" s="2"/>
      <c r="V44" s="1"/>
      <c r="W44" s="1"/>
      <c r="Y44" s="2"/>
      <c r="Z44" s="2"/>
      <c r="AA44" s="2"/>
    </row>
    <row r="45" spans="1:27" x14ac:dyDescent="0.35">
      <c r="H45" s="2"/>
      <c r="I45" s="2"/>
      <c r="O45" s="2"/>
      <c r="P45" s="2"/>
      <c r="V45" s="1"/>
      <c r="W45" s="1"/>
    </row>
    <row r="46" spans="1:27" x14ac:dyDescent="0.35">
      <c r="H46" s="2"/>
      <c r="I46" s="2"/>
      <c r="O46" s="2"/>
      <c r="P46" s="2"/>
      <c r="V46" s="1"/>
      <c r="W46" s="1"/>
    </row>
    <row r="47" spans="1:27" x14ac:dyDescent="0.35">
      <c r="H47" s="2"/>
      <c r="I47" s="2"/>
      <c r="O47" s="2"/>
      <c r="P47" s="2"/>
      <c r="V47" s="1"/>
      <c r="W47" s="1"/>
    </row>
    <row r="48" spans="1:27" x14ac:dyDescent="0.35">
      <c r="H48" s="2"/>
      <c r="I48" s="2"/>
      <c r="O48" s="2"/>
      <c r="P48" s="2"/>
      <c r="V48" s="1"/>
      <c r="W48" s="1"/>
    </row>
    <row r="49" spans="8:23" x14ac:dyDescent="0.35">
      <c r="H49" s="2"/>
      <c r="I49" s="2"/>
      <c r="O49" s="2"/>
      <c r="P49" s="2"/>
      <c r="V49" s="1"/>
      <c r="W49" s="1"/>
    </row>
    <row r="50" spans="8:23" x14ac:dyDescent="0.35">
      <c r="H50" s="2"/>
      <c r="I50" s="2"/>
      <c r="O50" s="2"/>
      <c r="P50" s="2"/>
      <c r="V50" s="1"/>
      <c r="W50" s="1"/>
    </row>
    <row r="51" spans="8:23" x14ac:dyDescent="0.35">
      <c r="H51" s="2"/>
      <c r="I51" s="2"/>
      <c r="O51" s="2"/>
      <c r="P51" s="2"/>
      <c r="V51" s="1"/>
      <c r="W51" s="1"/>
    </row>
    <row r="52" spans="8:23" x14ac:dyDescent="0.35">
      <c r="H52" s="2"/>
      <c r="I52" s="2"/>
      <c r="O52" s="2"/>
      <c r="P52" s="2"/>
      <c r="V52" s="1"/>
      <c r="W52" s="1"/>
    </row>
    <row r="53" spans="8:23" x14ac:dyDescent="0.35">
      <c r="H53" s="2"/>
      <c r="I53" s="2"/>
      <c r="O53" s="2"/>
      <c r="P53" s="2"/>
      <c r="V53" s="1"/>
      <c r="W53" s="1"/>
    </row>
    <row r="54" spans="8:23" x14ac:dyDescent="0.35">
      <c r="H54" s="2"/>
      <c r="I54" s="2"/>
      <c r="O54" s="2"/>
      <c r="P54" s="2"/>
      <c r="V54" s="1"/>
      <c r="W54" s="1"/>
    </row>
    <row r="55" spans="8:23" x14ac:dyDescent="0.35">
      <c r="H55" s="2"/>
      <c r="I55" s="2"/>
      <c r="O55" s="2"/>
      <c r="P55" s="2"/>
      <c r="V55" s="1"/>
      <c r="W55" s="1"/>
    </row>
    <row r="56" spans="8:23" x14ac:dyDescent="0.35">
      <c r="H56" s="2"/>
      <c r="I56" s="2"/>
      <c r="O56" s="2"/>
      <c r="P56" s="2"/>
      <c r="V56" s="1"/>
      <c r="W56" s="1"/>
    </row>
    <row r="57" spans="8:23" x14ac:dyDescent="0.35">
      <c r="H57" s="1"/>
      <c r="I57" s="1"/>
      <c r="O57" s="2"/>
      <c r="P57" s="2"/>
      <c r="V57" s="1"/>
      <c r="W57" s="1"/>
    </row>
    <row r="58" spans="8:23" x14ac:dyDescent="0.35">
      <c r="H58" s="1"/>
      <c r="I58" s="1"/>
      <c r="O58" s="2"/>
      <c r="P58" s="2"/>
      <c r="V58" s="1"/>
      <c r="W58" s="1"/>
    </row>
    <row r="59" spans="8:23" x14ac:dyDescent="0.35">
      <c r="H59" s="1"/>
      <c r="I59" s="1"/>
      <c r="O59" s="2"/>
      <c r="P59" s="2"/>
      <c r="V59" s="1"/>
      <c r="W59" s="1"/>
    </row>
    <row r="60" spans="8:23" x14ac:dyDescent="0.35">
      <c r="H60" s="1"/>
      <c r="I60" s="1"/>
      <c r="O60" s="2"/>
      <c r="P60" s="2"/>
      <c r="V60" s="1"/>
      <c r="W60" s="1"/>
    </row>
    <row r="61" spans="8:23" x14ac:dyDescent="0.35">
      <c r="H61" s="1"/>
      <c r="I61" s="1"/>
      <c r="O61" s="2"/>
      <c r="P61" s="2"/>
      <c r="V61" s="1"/>
      <c r="W61" s="1"/>
    </row>
    <row r="62" spans="8:23" x14ac:dyDescent="0.35">
      <c r="H62" s="1"/>
      <c r="I62" s="1"/>
      <c r="O62" s="2"/>
      <c r="P62" s="2"/>
      <c r="V62" s="1"/>
      <c r="W62" s="1"/>
    </row>
    <row r="63" spans="8:23" x14ac:dyDescent="0.35">
      <c r="H63" s="1"/>
      <c r="I63" s="1"/>
      <c r="O63" s="2"/>
      <c r="P63" s="2"/>
      <c r="V63" s="1"/>
      <c r="W63" s="1"/>
    </row>
    <row r="64" spans="8:23" x14ac:dyDescent="0.35">
      <c r="H64" s="1"/>
      <c r="I64" s="1"/>
      <c r="V64" s="1"/>
      <c r="W64" s="1"/>
    </row>
    <row r="65" spans="8:23" x14ac:dyDescent="0.35">
      <c r="H65" s="1"/>
      <c r="I65" s="1"/>
      <c r="V65" s="1"/>
      <c r="W65" s="1"/>
    </row>
    <row r="66" spans="8:23" x14ac:dyDescent="0.35">
      <c r="H66" s="1"/>
      <c r="I66" s="1"/>
      <c r="V66" s="1"/>
      <c r="W66" s="1"/>
    </row>
    <row r="67" spans="8:23" x14ac:dyDescent="0.35">
      <c r="H67" s="1"/>
      <c r="I67" s="1"/>
      <c r="V67" s="1"/>
      <c r="W67" s="1"/>
    </row>
    <row r="68" spans="8:23" x14ac:dyDescent="0.35">
      <c r="H68" s="1"/>
      <c r="I68" s="1"/>
      <c r="V68" s="1"/>
      <c r="W68" s="1"/>
    </row>
    <row r="69" spans="8:23" x14ac:dyDescent="0.35">
      <c r="H69" s="1"/>
      <c r="I69" s="1"/>
    </row>
    <row r="70" spans="8:23" x14ac:dyDescent="0.35">
      <c r="H70" s="1"/>
      <c r="I70" s="1"/>
    </row>
    <row r="71" spans="8:23" x14ac:dyDescent="0.35">
      <c r="H71" s="1"/>
      <c r="I71" s="1"/>
    </row>
    <row r="72" spans="8:23" x14ac:dyDescent="0.35">
      <c r="H72" s="1"/>
      <c r="I72" s="1"/>
    </row>
    <row r="73" spans="8:23" x14ac:dyDescent="0.35">
      <c r="H73" s="1"/>
      <c r="I73" s="1"/>
    </row>
    <row r="74" spans="8:23" x14ac:dyDescent="0.35">
      <c r="H74" s="1"/>
      <c r="I74" s="1"/>
    </row>
    <row r="75" spans="8:23" x14ac:dyDescent="0.35">
      <c r="H75" s="1"/>
      <c r="I75" s="1"/>
    </row>
    <row r="76" spans="8:23" x14ac:dyDescent="0.35">
      <c r="H76" s="1"/>
      <c r="I76" s="1"/>
    </row>
    <row r="77" spans="8:23" x14ac:dyDescent="0.35">
      <c r="H77" s="1"/>
      <c r="I77" s="1"/>
    </row>
    <row r="78" spans="8:23" x14ac:dyDescent="0.35">
      <c r="H78" s="1"/>
      <c r="I78" s="1"/>
    </row>
    <row r="79" spans="8:23" x14ac:dyDescent="0.35">
      <c r="H79" s="1"/>
      <c r="I79" s="1"/>
    </row>
    <row r="80" spans="8:23" x14ac:dyDescent="0.35">
      <c r="H80" s="1"/>
      <c r="I80" s="1"/>
    </row>
    <row r="81" spans="8:9" x14ac:dyDescent="0.35">
      <c r="H81" s="1"/>
      <c r="I81" s="1"/>
    </row>
    <row r="82" spans="8:9" x14ac:dyDescent="0.35">
      <c r="H82" s="1"/>
      <c r="I82" s="1"/>
    </row>
    <row r="83" spans="8:9" x14ac:dyDescent="0.35">
      <c r="H83" s="1"/>
      <c r="I83" s="1"/>
    </row>
    <row r="84" spans="8:9" x14ac:dyDescent="0.35">
      <c r="H84" s="1"/>
      <c r="I84" s="1"/>
    </row>
    <row r="85" spans="8:9" x14ac:dyDescent="0.35">
      <c r="H85" s="1"/>
      <c r="I85" s="1"/>
    </row>
    <row r="86" spans="8:9" x14ac:dyDescent="0.35">
      <c r="H86" s="1"/>
      <c r="I86" s="1"/>
    </row>
    <row r="87" spans="8:9" x14ac:dyDescent="0.35">
      <c r="H87" s="1"/>
      <c r="I87" s="1"/>
    </row>
    <row r="88" spans="8:9" x14ac:dyDescent="0.35">
      <c r="H88" s="1"/>
      <c r="I88" s="1"/>
    </row>
    <row r="89" spans="8:9" x14ac:dyDescent="0.35">
      <c r="H89" s="1"/>
      <c r="I89" s="1"/>
    </row>
    <row r="90" spans="8:9" x14ac:dyDescent="0.35">
      <c r="H90" s="1"/>
      <c r="I90" s="1"/>
    </row>
    <row r="91" spans="8:9" x14ac:dyDescent="0.35">
      <c r="H91" s="1"/>
      <c r="I91" s="1"/>
    </row>
    <row r="92" spans="8:9" x14ac:dyDescent="0.35">
      <c r="H92" s="1"/>
      <c r="I92" s="1"/>
    </row>
    <row r="93" spans="8:9" x14ac:dyDescent="0.35">
      <c r="H93" s="1"/>
      <c r="I93" s="1"/>
    </row>
    <row r="94" spans="8:9" x14ac:dyDescent="0.35">
      <c r="H94" s="1"/>
      <c r="I94" s="1"/>
    </row>
    <row r="95" spans="8:9" x14ac:dyDescent="0.35">
      <c r="H95" s="1"/>
      <c r="I95" s="1"/>
    </row>
    <row r="96" spans="8:9" x14ac:dyDescent="0.35">
      <c r="H96" s="1"/>
      <c r="I96" s="1"/>
    </row>
    <row r="97" spans="8:9" x14ac:dyDescent="0.35">
      <c r="H97" s="1"/>
      <c r="I97" s="1"/>
    </row>
    <row r="98" spans="8:9" x14ac:dyDescent="0.35">
      <c r="H98" s="1"/>
      <c r="I98" s="1"/>
    </row>
    <row r="99" spans="8:9" x14ac:dyDescent="0.35">
      <c r="H99" s="1"/>
      <c r="I99" s="1"/>
    </row>
    <row r="100" spans="8:9" x14ac:dyDescent="0.35">
      <c r="H100" s="1"/>
      <c r="I100" s="1"/>
    </row>
    <row r="101" spans="8:9" x14ac:dyDescent="0.35">
      <c r="H101" s="1"/>
      <c r="I101" s="1"/>
    </row>
    <row r="102" spans="8:9" x14ac:dyDescent="0.35">
      <c r="H102" s="1"/>
      <c r="I102" s="1"/>
    </row>
    <row r="103" spans="8:9" x14ac:dyDescent="0.35">
      <c r="H103" s="1"/>
      <c r="I103" s="1"/>
    </row>
    <row r="104" spans="8:9" x14ac:dyDescent="0.35">
      <c r="H104" s="1"/>
      <c r="I104" s="1"/>
    </row>
    <row r="105" spans="8:9" x14ac:dyDescent="0.35">
      <c r="H105" s="1"/>
      <c r="I105" s="1"/>
    </row>
    <row r="106" spans="8:9" x14ac:dyDescent="0.35">
      <c r="H106" s="1"/>
      <c r="I106" s="1"/>
    </row>
    <row r="107" spans="8:9" x14ac:dyDescent="0.35">
      <c r="H107" s="1"/>
      <c r="I107" s="1"/>
    </row>
    <row r="108" spans="8:9" x14ac:dyDescent="0.35">
      <c r="H108" s="1"/>
      <c r="I108" s="1"/>
    </row>
    <row r="109" spans="8:9" x14ac:dyDescent="0.35">
      <c r="H109" s="1"/>
      <c r="I109" s="1"/>
    </row>
    <row r="110" spans="8:9" x14ac:dyDescent="0.35">
      <c r="H110" s="1"/>
      <c r="I110" s="1"/>
    </row>
    <row r="111" spans="8:9" x14ac:dyDescent="0.35">
      <c r="H111" s="1"/>
      <c r="I111" s="1"/>
    </row>
    <row r="112" spans="8:9" x14ac:dyDescent="0.35">
      <c r="H112" s="1"/>
      <c r="I112" s="1"/>
    </row>
    <row r="113" spans="8:9" x14ac:dyDescent="0.35">
      <c r="H113" s="1"/>
      <c r="I113" s="1"/>
    </row>
    <row r="114" spans="8:9" x14ac:dyDescent="0.35">
      <c r="H114" s="1"/>
      <c r="I114" s="1"/>
    </row>
    <row r="115" spans="8:9" x14ac:dyDescent="0.35">
      <c r="H115" s="1"/>
      <c r="I115" s="1"/>
    </row>
    <row r="116" spans="8:9" x14ac:dyDescent="0.35">
      <c r="H116" s="1"/>
      <c r="I116" s="1"/>
    </row>
    <row r="117" spans="8:9" x14ac:dyDescent="0.35">
      <c r="H117" s="1"/>
      <c r="I117" s="1"/>
    </row>
    <row r="118" spans="8:9" x14ac:dyDescent="0.35">
      <c r="H118" s="1"/>
      <c r="I118" s="1"/>
    </row>
    <row r="119" spans="8:9" x14ac:dyDescent="0.35">
      <c r="H119" s="1"/>
      <c r="I119" s="1"/>
    </row>
    <row r="120" spans="8:9" x14ac:dyDescent="0.35">
      <c r="H120" s="1"/>
      <c r="I120" s="1"/>
    </row>
    <row r="121" spans="8:9" x14ac:dyDescent="0.35">
      <c r="H121" s="1"/>
      <c r="I121" s="1"/>
    </row>
    <row r="122" spans="8:9" x14ac:dyDescent="0.35">
      <c r="H122" s="1"/>
      <c r="I122" s="1"/>
    </row>
    <row r="123" spans="8:9" x14ac:dyDescent="0.35">
      <c r="H123" s="1"/>
      <c r="I123" s="1"/>
    </row>
  </sheetData>
  <mergeCells count="21">
    <mergeCell ref="O1:T1"/>
    <mergeCell ref="V30:Z30"/>
    <mergeCell ref="V31:Z31"/>
    <mergeCell ref="V1:AA1"/>
    <mergeCell ref="A1:E1"/>
    <mergeCell ref="A3:F3"/>
    <mergeCell ref="A6:F6"/>
    <mergeCell ref="A15:F15"/>
    <mergeCell ref="A20:F20"/>
    <mergeCell ref="A25:F25"/>
    <mergeCell ref="H30:L30"/>
    <mergeCell ref="H1:M1"/>
    <mergeCell ref="O30:S30"/>
    <mergeCell ref="A38:F38"/>
    <mergeCell ref="A39:F39"/>
    <mergeCell ref="A34:F34"/>
    <mergeCell ref="A32:F32"/>
    <mergeCell ref="A33:F33"/>
    <mergeCell ref="A35:F35"/>
    <mergeCell ref="A36:F36"/>
    <mergeCell ref="A37:F37"/>
  </mergeCells>
  <hyperlinks>
    <hyperlink ref="A42" r:id="rId1" display="https://www.sheffield.gov.uk/content/dam/sheffield/docs/schools-and-childcare/childcare-and-support/38 Weeks FEL Calendar 2021-22.pdf" xr:uid="{76031604-AA15-49F3-9E86-E3194CBD02F5}"/>
  </hyperlinks>
  <pageMargins left="0.70866141732283472" right="0.70866141732283472" top="0.74803149606299213" bottom="0.74803149606299213" header="0.31496062992125984" footer="0.31496062992125984"/>
  <pageSetup paperSize="8" scale="59" orientation="landscape"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1"/>
  <sheetViews>
    <sheetView workbookViewId="0">
      <selection activeCell="I30" sqref="I30"/>
    </sheetView>
  </sheetViews>
  <sheetFormatPr defaultRowHeight="14.5" x14ac:dyDescent="0.35"/>
  <cols>
    <col min="1" max="1" width="44.7265625" bestFit="1" customWidth="1"/>
    <col min="2" max="2" width="12.54296875" customWidth="1"/>
  </cols>
  <sheetData>
    <row r="1" spans="1:10" ht="17.5" x14ac:dyDescent="0.35">
      <c r="A1" s="129" t="s">
        <v>85</v>
      </c>
      <c r="B1" s="4"/>
      <c r="C1" s="4"/>
      <c r="D1" s="4"/>
      <c r="E1" s="4"/>
      <c r="F1" s="4"/>
      <c r="G1" s="4"/>
      <c r="H1" s="125"/>
      <c r="I1" s="125"/>
      <c r="J1" s="125"/>
    </row>
    <row r="2" spans="1:10" ht="15.5" x14ac:dyDescent="0.35">
      <c r="A2" s="5" t="s">
        <v>77</v>
      </c>
      <c r="B2" s="405"/>
      <c r="C2" s="447"/>
      <c r="D2" s="447"/>
      <c r="E2" s="447"/>
      <c r="F2" s="447"/>
      <c r="G2" s="448"/>
      <c r="H2" s="126"/>
      <c r="I2" s="127"/>
      <c r="J2" s="127"/>
    </row>
    <row r="3" spans="1:10" ht="15.5" x14ac:dyDescent="0.35">
      <c r="A3" s="5" t="s">
        <v>78</v>
      </c>
      <c r="B3" s="405"/>
      <c r="C3" s="447"/>
      <c r="D3" s="447"/>
      <c r="E3" s="447"/>
      <c r="F3" s="447"/>
      <c r="G3" s="448"/>
      <c r="H3" s="126"/>
      <c r="I3" s="127"/>
      <c r="J3" s="127"/>
    </row>
    <row r="4" spans="1:10" ht="15.5" x14ac:dyDescent="0.35">
      <c r="A4" s="5" t="s">
        <v>79</v>
      </c>
      <c r="B4" s="405"/>
      <c r="C4" s="447"/>
      <c r="D4" s="447"/>
      <c r="E4" s="447"/>
      <c r="F4" s="447"/>
      <c r="G4" s="448"/>
      <c r="H4" s="126"/>
      <c r="I4" s="127"/>
      <c r="J4" s="127"/>
    </row>
    <row r="5" spans="1:10" ht="7.5" customHeight="1" x14ac:dyDescent="0.35">
      <c r="A5" s="4"/>
      <c r="B5" s="4"/>
      <c r="C5" s="4"/>
      <c r="D5" s="4"/>
      <c r="E5" s="4"/>
      <c r="F5" s="4"/>
      <c r="G5" s="4"/>
      <c r="H5" s="125"/>
      <c r="I5" s="125"/>
      <c r="J5" s="125"/>
    </row>
    <row r="6" spans="1:10" ht="18.5" x14ac:dyDescent="0.45">
      <c r="A6" s="130" t="s">
        <v>70</v>
      </c>
      <c r="B6" s="6"/>
      <c r="C6" s="131"/>
      <c r="D6" s="131"/>
      <c r="E6" s="131"/>
      <c r="F6" s="131"/>
      <c r="G6" s="131"/>
      <c r="H6" s="47"/>
      <c r="I6" s="47"/>
      <c r="J6" s="47"/>
    </row>
    <row r="7" spans="1:10" ht="18.5" x14ac:dyDescent="0.45">
      <c r="A7" s="5" t="s">
        <v>86</v>
      </c>
      <c r="B7" s="132">
        <f>'2020-21 Financial Year '!M31</f>
        <v>0</v>
      </c>
      <c r="C7" s="131"/>
      <c r="D7" s="131"/>
      <c r="E7" s="131"/>
      <c r="F7" s="131"/>
      <c r="G7" s="131"/>
      <c r="H7" s="47"/>
      <c r="I7" s="47"/>
      <c r="J7" s="47"/>
    </row>
    <row r="8" spans="1:10" ht="15.5" x14ac:dyDescent="0.35">
      <c r="A8" s="5" t="s">
        <v>87</v>
      </c>
      <c r="B8" s="132"/>
      <c r="C8" s="405" t="s">
        <v>89</v>
      </c>
      <c r="D8" s="449"/>
      <c r="E8" s="449"/>
      <c r="F8" s="449"/>
      <c r="G8" s="449"/>
      <c r="H8" s="449"/>
      <c r="I8" s="449"/>
      <c r="J8" s="450"/>
    </row>
    <row r="9" spans="1:10" ht="18.5" x14ac:dyDescent="0.45">
      <c r="A9" s="134" t="s">
        <v>88</v>
      </c>
      <c r="B9" s="132">
        <f>SUM(B7:B8)</f>
        <v>0</v>
      </c>
      <c r="C9" s="133"/>
      <c r="D9" s="133"/>
      <c r="E9" s="133"/>
      <c r="F9" s="133"/>
      <c r="G9" s="133"/>
      <c r="H9" s="124"/>
      <c r="I9" s="124"/>
      <c r="J9" s="47"/>
    </row>
    <row r="10" spans="1:10" ht="6" customHeight="1" x14ac:dyDescent="0.45">
      <c r="A10" s="4"/>
      <c r="B10" s="14"/>
      <c r="C10" s="133"/>
      <c r="D10" s="133"/>
      <c r="E10" s="133"/>
      <c r="F10" s="133"/>
      <c r="G10" s="133"/>
      <c r="H10" s="124"/>
      <c r="I10" s="124"/>
      <c r="J10" s="47"/>
    </row>
    <row r="11" spans="1:10" ht="18.5" x14ac:dyDescent="0.45">
      <c r="A11" s="5" t="s">
        <v>72</v>
      </c>
      <c r="B11" s="10">
        <v>0</v>
      </c>
      <c r="C11" s="133"/>
      <c r="D11" s="133"/>
      <c r="E11" s="133"/>
      <c r="F11" s="133"/>
      <c r="G11" s="133"/>
      <c r="H11" s="124"/>
      <c r="I11" s="124"/>
      <c r="J11" s="47"/>
    </row>
    <row r="12" spans="1:10" ht="18.5" x14ac:dyDescent="0.45">
      <c r="A12" s="5" t="s">
        <v>73</v>
      </c>
      <c r="B12" s="10">
        <v>0</v>
      </c>
      <c r="C12" s="133"/>
      <c r="D12" s="133"/>
      <c r="E12" s="133"/>
      <c r="F12" s="133"/>
      <c r="G12" s="133"/>
      <c r="H12" s="124"/>
      <c r="I12" s="124"/>
      <c r="J12" s="47"/>
    </row>
    <row r="13" spans="1:10" ht="18.5" x14ac:dyDescent="0.45">
      <c r="A13" s="129" t="s">
        <v>74</v>
      </c>
      <c r="B13" s="132">
        <f>SUM(B11:B12)</f>
        <v>0</v>
      </c>
      <c r="C13" s="133"/>
      <c r="D13" s="133"/>
      <c r="E13" s="133"/>
      <c r="F13" s="133"/>
      <c r="G13" s="133"/>
      <c r="H13" s="124"/>
      <c r="I13" s="124"/>
      <c r="J13" s="47"/>
    </row>
    <row r="14" spans="1:10" ht="6" customHeight="1" x14ac:dyDescent="0.45">
      <c r="A14" s="4"/>
      <c r="B14" s="14"/>
      <c r="C14" s="133"/>
      <c r="D14" s="133"/>
      <c r="E14" s="133"/>
      <c r="F14" s="133"/>
      <c r="G14" s="133"/>
      <c r="H14" s="124"/>
      <c r="I14" s="124"/>
      <c r="J14" s="47"/>
    </row>
    <row r="15" spans="1:10" ht="18.5" x14ac:dyDescent="0.45">
      <c r="A15" s="129" t="s">
        <v>75</v>
      </c>
      <c r="B15" s="132">
        <f>B9-B13</f>
        <v>0</v>
      </c>
      <c r="C15" s="133"/>
      <c r="D15" s="133"/>
      <c r="E15" s="133"/>
      <c r="F15" s="133"/>
      <c r="G15" s="133"/>
      <c r="H15" s="124"/>
      <c r="I15" s="124"/>
      <c r="J15" s="47"/>
    </row>
    <row r="16" spans="1:10" ht="13.5" customHeight="1" x14ac:dyDescent="0.45">
      <c r="A16" s="4"/>
      <c r="B16" s="14"/>
      <c r="C16" s="133"/>
      <c r="D16" s="133"/>
      <c r="E16" s="133"/>
      <c r="F16" s="133"/>
      <c r="G16" s="133"/>
      <c r="H16" s="124"/>
      <c r="I16" s="124"/>
      <c r="J16" s="47"/>
    </row>
    <row r="17" spans="1:10" ht="18.5" x14ac:dyDescent="0.45">
      <c r="A17" s="130" t="s">
        <v>76</v>
      </c>
      <c r="B17" s="6"/>
      <c r="C17" s="133"/>
      <c r="D17" s="133"/>
      <c r="E17" s="133"/>
      <c r="F17" s="133"/>
      <c r="G17" s="133"/>
      <c r="H17" s="124"/>
      <c r="I17" s="124"/>
      <c r="J17" s="47"/>
    </row>
    <row r="18" spans="1:10" ht="18.5" x14ac:dyDescent="0.45">
      <c r="A18" s="129" t="s">
        <v>71</v>
      </c>
      <c r="B18" s="132">
        <f>'2021-22 Financial Year '!AA31</f>
        <v>0</v>
      </c>
      <c r="C18" s="133"/>
      <c r="D18" s="133"/>
      <c r="E18" s="133"/>
      <c r="F18" s="133"/>
      <c r="G18" s="133"/>
      <c r="H18" s="124"/>
      <c r="I18" s="124"/>
      <c r="J18" s="47"/>
    </row>
    <row r="19" spans="1:10" ht="15.5" x14ac:dyDescent="0.35">
      <c r="A19" s="5" t="s">
        <v>87</v>
      </c>
      <c r="B19" s="132"/>
      <c r="C19" s="405" t="s">
        <v>155</v>
      </c>
      <c r="D19" s="449"/>
      <c r="E19" s="449"/>
      <c r="F19" s="449"/>
      <c r="G19" s="449"/>
      <c r="H19" s="449"/>
      <c r="I19" s="449"/>
      <c r="J19" s="450"/>
    </row>
    <row r="20" spans="1:10" ht="18.5" x14ac:dyDescent="0.45">
      <c r="A20" s="134" t="s">
        <v>88</v>
      </c>
      <c r="B20" s="132">
        <f>SUM(B18:B19)</f>
        <v>0</v>
      </c>
      <c r="C20" s="133"/>
      <c r="D20" s="133"/>
      <c r="E20" s="133"/>
      <c r="F20" s="133"/>
      <c r="G20" s="133"/>
      <c r="H20" s="124"/>
      <c r="I20" s="124"/>
      <c r="J20" s="47"/>
    </row>
    <row r="21" spans="1:10" ht="6" customHeight="1" x14ac:dyDescent="0.45">
      <c r="A21" s="4"/>
      <c r="B21" s="14"/>
      <c r="C21" s="133"/>
      <c r="D21" s="133"/>
      <c r="E21" s="133"/>
      <c r="F21" s="133"/>
      <c r="G21" s="133"/>
      <c r="H21" s="124"/>
      <c r="I21" s="124"/>
      <c r="J21" s="47"/>
    </row>
    <row r="22" spans="1:10" ht="18.5" x14ac:dyDescent="0.45">
      <c r="A22" s="5" t="s">
        <v>72</v>
      </c>
      <c r="B22" s="10">
        <v>0</v>
      </c>
      <c r="C22" s="133"/>
      <c r="D22" s="133"/>
      <c r="E22" s="133"/>
      <c r="F22" s="133"/>
      <c r="G22" s="133"/>
      <c r="H22" s="124"/>
      <c r="I22" s="124"/>
      <c r="J22" s="47"/>
    </row>
    <row r="23" spans="1:10" ht="18.5" x14ac:dyDescent="0.45">
      <c r="A23" s="5" t="s">
        <v>73</v>
      </c>
      <c r="B23" s="10">
        <v>0</v>
      </c>
      <c r="C23" s="133"/>
      <c r="D23" s="133"/>
      <c r="E23" s="133"/>
      <c r="F23" s="133"/>
      <c r="G23" s="133"/>
      <c r="H23" s="124"/>
      <c r="I23" s="124"/>
      <c r="J23" s="47"/>
    </row>
    <row r="24" spans="1:10" ht="18.5" x14ac:dyDescent="0.45">
      <c r="A24" s="129" t="s">
        <v>74</v>
      </c>
      <c r="B24" s="132">
        <f>SUM(B22:B23)</f>
        <v>0</v>
      </c>
      <c r="C24" s="133"/>
      <c r="D24" s="133"/>
      <c r="E24" s="133"/>
      <c r="F24" s="133"/>
      <c r="G24" s="133"/>
      <c r="H24" s="124"/>
      <c r="I24" s="124"/>
      <c r="J24" s="47"/>
    </row>
    <row r="25" spans="1:10" ht="6" customHeight="1" x14ac:dyDescent="0.45">
      <c r="A25" s="4"/>
      <c r="B25" s="14"/>
      <c r="C25" s="133"/>
      <c r="D25" s="133"/>
      <c r="E25" s="133"/>
      <c r="F25" s="133"/>
      <c r="G25" s="133"/>
      <c r="H25" s="124"/>
      <c r="I25" s="124"/>
      <c r="J25" s="47"/>
    </row>
    <row r="26" spans="1:10" ht="18.5" x14ac:dyDescent="0.45">
      <c r="A26" s="129" t="s">
        <v>75</v>
      </c>
      <c r="B26" s="132">
        <f>B20-B24</f>
        <v>0</v>
      </c>
      <c r="C26" s="133"/>
      <c r="D26" s="133"/>
      <c r="E26" s="133"/>
      <c r="F26" s="133"/>
      <c r="G26" s="133"/>
      <c r="H26" s="124"/>
      <c r="I26" s="124"/>
      <c r="J26" s="47"/>
    </row>
    <row r="27" spans="1:10" ht="8.25" customHeight="1" x14ac:dyDescent="0.45">
      <c r="A27" s="131"/>
      <c r="B27" s="133"/>
      <c r="C27" s="133"/>
      <c r="D27" s="133"/>
      <c r="E27" s="133"/>
      <c r="F27" s="133"/>
      <c r="G27" s="133"/>
      <c r="H27" s="124"/>
      <c r="I27" s="124"/>
      <c r="J27" s="47"/>
    </row>
    <row r="28" spans="1:10" ht="18.5" x14ac:dyDescent="0.45">
      <c r="A28" s="129" t="s">
        <v>80</v>
      </c>
      <c r="B28" s="133"/>
      <c r="C28" s="133"/>
      <c r="D28" s="133"/>
      <c r="E28" s="133"/>
      <c r="F28" s="133"/>
      <c r="G28" s="133"/>
      <c r="H28" s="124"/>
      <c r="I28" s="124"/>
      <c r="J28" s="47"/>
    </row>
    <row r="29" spans="1:10" ht="18.5" x14ac:dyDescent="0.45">
      <c r="A29" s="5" t="s">
        <v>81</v>
      </c>
      <c r="B29" s="445"/>
      <c r="C29" s="446"/>
      <c r="D29" s="446"/>
      <c r="E29" s="446"/>
      <c r="F29" s="446"/>
      <c r="G29" s="446"/>
      <c r="H29" s="124"/>
      <c r="I29" s="124"/>
      <c r="J29" s="47"/>
    </row>
    <row r="30" spans="1:10" ht="18.5" x14ac:dyDescent="0.45">
      <c r="A30" s="5" t="s">
        <v>82</v>
      </c>
      <c r="B30" s="445"/>
      <c r="C30" s="446"/>
      <c r="D30" s="446"/>
      <c r="E30" s="446"/>
      <c r="F30" s="446"/>
      <c r="G30" s="446"/>
      <c r="H30" s="124"/>
      <c r="I30" s="124"/>
      <c r="J30" s="47"/>
    </row>
    <row r="31" spans="1:10" ht="18.5" x14ac:dyDescent="0.45">
      <c r="A31" s="5" t="s">
        <v>83</v>
      </c>
      <c r="B31" s="445"/>
      <c r="C31" s="446"/>
      <c r="D31" s="446"/>
      <c r="E31" s="446"/>
      <c r="F31" s="446"/>
      <c r="G31" s="446"/>
      <c r="H31" s="124"/>
      <c r="I31" s="124"/>
      <c r="J31" s="47"/>
    </row>
    <row r="32" spans="1:10" ht="18.5" x14ac:dyDescent="0.45">
      <c r="A32" s="5" t="s">
        <v>84</v>
      </c>
      <c r="B32" s="445"/>
      <c r="C32" s="446"/>
      <c r="D32" s="446"/>
      <c r="E32" s="446"/>
      <c r="F32" s="446"/>
      <c r="G32" s="446"/>
      <c r="H32" s="124"/>
      <c r="I32" s="124"/>
      <c r="J32" s="47"/>
    </row>
    <row r="33" spans="1:10" ht="18.5" x14ac:dyDescent="0.45">
      <c r="A33" s="47"/>
      <c r="B33" s="124"/>
      <c r="C33" s="124"/>
      <c r="D33" s="124"/>
      <c r="E33" s="124"/>
      <c r="F33" s="124"/>
      <c r="G33" s="124"/>
      <c r="H33" s="124"/>
      <c r="I33" s="124"/>
      <c r="J33" s="47"/>
    </row>
    <row r="34" spans="1:10" ht="18.5" x14ac:dyDescent="0.45">
      <c r="A34" s="47"/>
      <c r="B34" s="124"/>
      <c r="C34" s="124"/>
      <c r="D34" s="124"/>
      <c r="E34" s="124"/>
      <c r="F34" s="124"/>
      <c r="G34" s="124"/>
      <c r="H34" s="124"/>
      <c r="I34" s="124"/>
      <c r="J34" s="47"/>
    </row>
    <row r="35" spans="1:10" ht="18.5" x14ac:dyDescent="0.45">
      <c r="A35" s="47"/>
      <c r="B35" s="124"/>
      <c r="C35" s="124"/>
      <c r="D35" s="124"/>
      <c r="E35" s="124"/>
      <c r="F35" s="124"/>
      <c r="G35" s="124"/>
      <c r="H35" s="124"/>
      <c r="I35" s="124"/>
      <c r="J35" s="47"/>
    </row>
    <row r="36" spans="1:10" ht="18.5" x14ac:dyDescent="0.45">
      <c r="A36" s="47"/>
      <c r="B36" s="124"/>
      <c r="C36" s="124"/>
      <c r="D36" s="124"/>
      <c r="E36" s="124"/>
      <c r="F36" s="124"/>
      <c r="G36" s="124"/>
      <c r="H36" s="124"/>
      <c r="I36" s="124"/>
      <c r="J36" s="47"/>
    </row>
    <row r="37" spans="1:10" ht="18.5" x14ac:dyDescent="0.45">
      <c r="A37" s="47"/>
      <c r="B37" s="124"/>
      <c r="C37" s="124"/>
      <c r="D37" s="124"/>
      <c r="E37" s="124"/>
      <c r="F37" s="124"/>
      <c r="G37" s="124"/>
      <c r="H37" s="124"/>
      <c r="I37" s="124"/>
      <c r="J37" s="47"/>
    </row>
    <row r="38" spans="1:10" ht="18.5" x14ac:dyDescent="0.45">
      <c r="A38" s="47"/>
      <c r="B38" s="47"/>
      <c r="C38" s="47"/>
      <c r="D38" s="47"/>
      <c r="E38" s="47"/>
      <c r="F38" s="47"/>
      <c r="G38" s="47"/>
      <c r="H38" s="47"/>
      <c r="I38" s="47"/>
      <c r="J38" s="47"/>
    </row>
    <row r="39" spans="1:10" ht="18.5" x14ac:dyDescent="0.45">
      <c r="A39" s="47"/>
      <c r="B39" s="47"/>
      <c r="C39" s="47"/>
      <c r="D39" s="47"/>
      <c r="E39" s="47"/>
      <c r="F39" s="47"/>
      <c r="G39" s="47"/>
      <c r="H39" s="47"/>
      <c r="I39" s="47"/>
      <c r="J39" s="47"/>
    </row>
    <row r="40" spans="1:10" ht="18.5" x14ac:dyDescent="0.45">
      <c r="A40" s="47"/>
      <c r="B40" s="47"/>
      <c r="C40" s="47"/>
      <c r="D40" s="47"/>
      <c r="E40" s="47"/>
      <c r="F40" s="47"/>
      <c r="G40" s="47"/>
      <c r="H40" s="47"/>
      <c r="I40" s="47"/>
      <c r="J40" s="47"/>
    </row>
    <row r="41" spans="1:10" ht="18.5" x14ac:dyDescent="0.45">
      <c r="A41" s="47"/>
      <c r="B41" s="47"/>
      <c r="C41" s="47"/>
      <c r="D41" s="47"/>
      <c r="E41" s="47"/>
      <c r="F41" s="47"/>
      <c r="G41" s="47"/>
      <c r="H41" s="47"/>
      <c r="I41" s="47"/>
      <c r="J41" s="47"/>
    </row>
  </sheetData>
  <mergeCells count="9">
    <mergeCell ref="B29:G29"/>
    <mergeCell ref="B30:G30"/>
    <mergeCell ref="B31:G31"/>
    <mergeCell ref="B32:G32"/>
    <mergeCell ref="B2:G2"/>
    <mergeCell ref="B3:G3"/>
    <mergeCell ref="B4:G4"/>
    <mergeCell ref="C8:J8"/>
    <mergeCell ref="C19:J19"/>
  </mergeCells>
  <pageMargins left="0.70866141732283472" right="0.70866141732283472" top="0.74803149606299213" bottom="0.74803149606299213" header="0.31496062992125984" footer="0.31496062992125984"/>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1"/>
  <sheetViews>
    <sheetView topLeftCell="A42" workbookViewId="0">
      <selection activeCell="I6" sqref="I6"/>
    </sheetView>
  </sheetViews>
  <sheetFormatPr defaultColWidth="13.7265625" defaultRowHeight="13" x14ac:dyDescent="0.3"/>
  <cols>
    <col min="1" max="1" width="24.26953125" style="141" customWidth="1"/>
    <col min="2" max="2" width="15.81640625" style="141" customWidth="1"/>
    <col min="3" max="7" width="27.1796875" style="141" customWidth="1"/>
    <col min="8" max="16384" width="13.7265625" style="141"/>
  </cols>
  <sheetData>
    <row r="1" spans="1:9" x14ac:dyDescent="0.3">
      <c r="A1" s="142"/>
      <c r="B1" s="136"/>
      <c r="C1" s="143" t="s">
        <v>93</v>
      </c>
      <c r="D1" s="143" t="s">
        <v>94</v>
      </c>
      <c r="E1" s="143" t="s">
        <v>95</v>
      </c>
      <c r="F1" s="143" t="s">
        <v>96</v>
      </c>
      <c r="G1" s="143" t="s">
        <v>97</v>
      </c>
      <c r="I1" s="148" t="s">
        <v>114</v>
      </c>
    </row>
    <row r="2" spans="1:9" x14ac:dyDescent="0.3">
      <c r="A2" s="360" t="s">
        <v>98</v>
      </c>
      <c r="B2" s="136" t="s">
        <v>91</v>
      </c>
      <c r="C2" s="142" t="s">
        <v>115</v>
      </c>
      <c r="D2" s="142" t="s">
        <v>115</v>
      </c>
      <c r="E2" s="142" t="s">
        <v>115</v>
      </c>
      <c r="F2" s="142" t="s">
        <v>118</v>
      </c>
      <c r="G2" s="142" t="s">
        <v>115</v>
      </c>
      <c r="I2" s="141" t="s">
        <v>7</v>
      </c>
    </row>
    <row r="3" spans="1:9" x14ac:dyDescent="0.3">
      <c r="A3" s="360"/>
      <c r="B3" s="136" t="s">
        <v>104</v>
      </c>
      <c r="C3" s="151" t="s">
        <v>38</v>
      </c>
      <c r="D3" s="151" t="s">
        <v>38</v>
      </c>
      <c r="E3" s="151" t="s">
        <v>38</v>
      </c>
      <c r="F3" s="142"/>
      <c r="G3" s="151" t="s">
        <v>38</v>
      </c>
      <c r="I3" s="147" t="s">
        <v>8</v>
      </c>
    </row>
    <row r="4" spans="1:9" x14ac:dyDescent="0.3">
      <c r="A4" s="360"/>
      <c r="B4" s="136" t="s">
        <v>105</v>
      </c>
      <c r="C4" s="142">
        <v>1</v>
      </c>
      <c r="D4" s="142">
        <v>1</v>
      </c>
      <c r="E4" s="142">
        <v>1</v>
      </c>
      <c r="F4" s="142"/>
      <c r="G4" s="142">
        <v>1</v>
      </c>
      <c r="I4" s="141" t="s">
        <v>14</v>
      </c>
    </row>
    <row r="5" spans="1:9" x14ac:dyDescent="0.3">
      <c r="A5" s="360"/>
      <c r="B5" s="136" t="s">
        <v>92</v>
      </c>
      <c r="C5" s="142">
        <v>10</v>
      </c>
      <c r="D5" s="142">
        <v>10</v>
      </c>
      <c r="E5" s="142">
        <v>10</v>
      </c>
      <c r="F5" s="142"/>
      <c r="G5" s="142">
        <v>10</v>
      </c>
      <c r="I5" s="141" t="s">
        <v>15</v>
      </c>
    </row>
    <row r="6" spans="1:9" x14ac:dyDescent="0.3">
      <c r="A6" s="360"/>
      <c r="B6" s="149" t="s">
        <v>107</v>
      </c>
      <c r="C6" s="143">
        <f>C5/C4</f>
        <v>10</v>
      </c>
      <c r="D6" s="143">
        <f t="shared" ref="D6:G6" si="0">D5/D4</f>
        <v>10</v>
      </c>
      <c r="E6" s="143">
        <f t="shared" si="0"/>
        <v>10</v>
      </c>
      <c r="F6" s="143" t="e">
        <f t="shared" si="0"/>
        <v>#DIV/0!</v>
      </c>
      <c r="G6" s="143">
        <f t="shared" si="0"/>
        <v>10</v>
      </c>
      <c r="I6" s="141" t="s">
        <v>16</v>
      </c>
    </row>
    <row r="7" spans="1:9" ht="25" x14ac:dyDescent="0.3">
      <c r="A7" s="360" t="s">
        <v>108</v>
      </c>
      <c r="B7" s="136" t="s">
        <v>91</v>
      </c>
      <c r="C7" s="142" t="s">
        <v>119</v>
      </c>
      <c r="D7" s="142" t="s">
        <v>121</v>
      </c>
      <c r="E7" s="142" t="s">
        <v>119</v>
      </c>
      <c r="F7" s="142"/>
      <c r="G7" s="142" t="s">
        <v>119</v>
      </c>
      <c r="I7" s="141" t="s">
        <v>23</v>
      </c>
    </row>
    <row r="8" spans="1:9" x14ac:dyDescent="0.3">
      <c r="A8" s="360"/>
      <c r="B8" s="136" t="s">
        <v>104</v>
      </c>
      <c r="C8" s="152" t="s">
        <v>23</v>
      </c>
      <c r="D8" s="153" t="s">
        <v>15</v>
      </c>
      <c r="E8" s="152" t="s">
        <v>23</v>
      </c>
      <c r="F8" s="142"/>
      <c r="G8" s="152" t="s">
        <v>23</v>
      </c>
      <c r="I8" s="141" t="s">
        <v>38</v>
      </c>
    </row>
    <row r="9" spans="1:9" x14ac:dyDescent="0.3">
      <c r="A9" s="360"/>
      <c r="B9" s="136" t="s">
        <v>105</v>
      </c>
      <c r="C9" s="142">
        <v>5</v>
      </c>
      <c r="D9" s="142">
        <v>30</v>
      </c>
      <c r="E9" s="142">
        <v>5</v>
      </c>
      <c r="F9" s="142"/>
      <c r="G9" s="142">
        <v>5</v>
      </c>
      <c r="I9" s="141" t="s">
        <v>39</v>
      </c>
    </row>
    <row r="10" spans="1:9" x14ac:dyDescent="0.3">
      <c r="A10" s="360"/>
      <c r="B10" s="136" t="s">
        <v>92</v>
      </c>
      <c r="C10" s="142">
        <v>90</v>
      </c>
      <c r="D10" s="142">
        <v>90</v>
      </c>
      <c r="E10" s="142">
        <v>90</v>
      </c>
      <c r="F10" s="142"/>
      <c r="G10" s="142">
        <v>90</v>
      </c>
      <c r="I10" s="141" t="s">
        <v>40</v>
      </c>
    </row>
    <row r="11" spans="1:9" x14ac:dyDescent="0.3">
      <c r="A11" s="360"/>
      <c r="B11" s="149" t="s">
        <v>107</v>
      </c>
      <c r="C11" s="143">
        <f>C10/C9</f>
        <v>18</v>
      </c>
      <c r="D11" s="143">
        <f t="shared" ref="D11:G11" si="1">D10/D9</f>
        <v>3</v>
      </c>
      <c r="E11" s="143">
        <f t="shared" si="1"/>
        <v>18</v>
      </c>
      <c r="F11" s="143" t="e">
        <f t="shared" si="1"/>
        <v>#DIV/0!</v>
      </c>
      <c r="G11" s="143">
        <f t="shared" si="1"/>
        <v>18</v>
      </c>
      <c r="I11" s="141" t="s">
        <v>26</v>
      </c>
    </row>
    <row r="12" spans="1:9" x14ac:dyDescent="0.3">
      <c r="A12" s="360" t="s">
        <v>101</v>
      </c>
      <c r="B12" s="136" t="s">
        <v>91</v>
      </c>
      <c r="C12" s="142" t="s">
        <v>120</v>
      </c>
      <c r="D12" s="142" t="s">
        <v>120</v>
      </c>
      <c r="E12" s="142" t="s">
        <v>120</v>
      </c>
      <c r="F12" s="142"/>
      <c r="G12" s="142" t="s">
        <v>120</v>
      </c>
      <c r="I12" s="141" t="s">
        <v>29</v>
      </c>
    </row>
    <row r="13" spans="1:9" x14ac:dyDescent="0.3">
      <c r="A13" s="360"/>
      <c r="B13" s="136" t="s">
        <v>104</v>
      </c>
      <c r="C13" s="142"/>
      <c r="D13" s="142"/>
      <c r="E13" s="142"/>
      <c r="F13" s="142"/>
      <c r="G13" s="142"/>
      <c r="I13" s="141" t="s">
        <v>30</v>
      </c>
    </row>
    <row r="14" spans="1:9" x14ac:dyDescent="0.3">
      <c r="A14" s="360"/>
      <c r="B14" s="136" t="s">
        <v>105</v>
      </c>
      <c r="C14" s="142"/>
      <c r="D14" s="142"/>
      <c r="E14" s="142"/>
      <c r="F14" s="142"/>
      <c r="G14" s="142"/>
      <c r="I14" s="141" t="s">
        <v>32</v>
      </c>
    </row>
    <row r="15" spans="1:9" x14ac:dyDescent="0.3">
      <c r="A15" s="360"/>
      <c r="B15" s="136" t="s">
        <v>92</v>
      </c>
      <c r="C15" s="142"/>
      <c r="D15" s="142"/>
      <c r="E15" s="142"/>
      <c r="F15" s="142"/>
      <c r="G15" s="142"/>
      <c r="I15" s="141" t="s">
        <v>35</v>
      </c>
    </row>
    <row r="16" spans="1:9" x14ac:dyDescent="0.3">
      <c r="A16" s="360"/>
      <c r="B16" s="149" t="s">
        <v>107</v>
      </c>
      <c r="C16" s="143" t="e">
        <f>C15/C14</f>
        <v>#DIV/0!</v>
      </c>
      <c r="D16" s="143" t="e">
        <f t="shared" ref="D16:G16" si="2">D15/D14</f>
        <v>#DIV/0!</v>
      </c>
      <c r="E16" s="143" t="e">
        <f t="shared" si="2"/>
        <v>#DIV/0!</v>
      </c>
      <c r="F16" s="143" t="e">
        <f t="shared" si="2"/>
        <v>#DIV/0!</v>
      </c>
      <c r="G16" s="143" t="e">
        <f t="shared" si="2"/>
        <v>#DIV/0!</v>
      </c>
      <c r="I16" s="141" t="s">
        <v>45</v>
      </c>
    </row>
    <row r="17" spans="1:9" ht="25" x14ac:dyDescent="0.3">
      <c r="A17" s="360" t="s">
        <v>109</v>
      </c>
      <c r="B17" s="136" t="s">
        <v>91</v>
      </c>
      <c r="C17" s="142" t="s">
        <v>121</v>
      </c>
      <c r="D17" s="142" t="s">
        <v>122</v>
      </c>
      <c r="E17" s="142" t="s">
        <v>145</v>
      </c>
      <c r="F17" s="142"/>
      <c r="G17" s="142" t="s">
        <v>123</v>
      </c>
      <c r="I17" s="141" t="s">
        <v>116</v>
      </c>
    </row>
    <row r="18" spans="1:9" x14ac:dyDescent="0.3">
      <c r="A18" s="360"/>
      <c r="B18" s="136" t="s">
        <v>104</v>
      </c>
      <c r="C18" s="153" t="s">
        <v>15</v>
      </c>
      <c r="D18" s="153" t="s">
        <v>15</v>
      </c>
      <c r="E18" s="153" t="s">
        <v>15</v>
      </c>
      <c r="F18" s="142"/>
      <c r="G18" s="156" t="s">
        <v>116</v>
      </c>
      <c r="I18" s="141" t="s">
        <v>117</v>
      </c>
    </row>
    <row r="19" spans="1:9" x14ac:dyDescent="0.3">
      <c r="A19" s="360"/>
      <c r="B19" s="136" t="s">
        <v>105</v>
      </c>
      <c r="C19" s="142">
        <v>30</v>
      </c>
      <c r="D19" s="142">
        <v>1</v>
      </c>
      <c r="E19" s="142">
        <v>10</v>
      </c>
      <c r="F19" s="142"/>
      <c r="G19" s="142">
        <v>1</v>
      </c>
    </row>
    <row r="20" spans="1:9" x14ac:dyDescent="0.3">
      <c r="A20" s="360"/>
      <c r="B20" s="136" t="s">
        <v>92</v>
      </c>
      <c r="C20" s="142">
        <v>120</v>
      </c>
      <c r="D20" s="142">
        <v>120</v>
      </c>
      <c r="E20" s="142">
        <v>120</v>
      </c>
      <c r="F20" s="142"/>
      <c r="G20" s="142">
        <v>120</v>
      </c>
    </row>
    <row r="21" spans="1:9" x14ac:dyDescent="0.3">
      <c r="A21" s="360"/>
      <c r="B21" s="149" t="s">
        <v>107</v>
      </c>
      <c r="C21" s="143">
        <f>C20/C19</f>
        <v>4</v>
      </c>
      <c r="D21" s="143">
        <f t="shared" ref="D21:G21" si="3">D20/D19</f>
        <v>120</v>
      </c>
      <c r="E21" s="143">
        <f t="shared" si="3"/>
        <v>12</v>
      </c>
      <c r="F21" s="143" t="e">
        <f t="shared" si="3"/>
        <v>#DIV/0!</v>
      </c>
      <c r="G21" s="143">
        <f t="shared" si="3"/>
        <v>120</v>
      </c>
    </row>
    <row r="22" spans="1:9" x14ac:dyDescent="0.3">
      <c r="A22" s="360" t="s">
        <v>102</v>
      </c>
      <c r="B22" s="136" t="s">
        <v>91</v>
      </c>
      <c r="C22" s="142" t="s">
        <v>124</v>
      </c>
      <c r="D22" s="142" t="s">
        <v>124</v>
      </c>
      <c r="E22" s="142" t="s">
        <v>124</v>
      </c>
      <c r="F22" s="142"/>
      <c r="G22" s="142" t="s">
        <v>124</v>
      </c>
    </row>
    <row r="23" spans="1:9" x14ac:dyDescent="0.3">
      <c r="A23" s="360"/>
      <c r="B23" s="136" t="s">
        <v>104</v>
      </c>
      <c r="C23" s="155" t="s">
        <v>26</v>
      </c>
      <c r="D23" s="155" t="s">
        <v>26</v>
      </c>
      <c r="E23" s="155" t="s">
        <v>26</v>
      </c>
      <c r="F23" s="142"/>
      <c r="G23" s="155" t="s">
        <v>26</v>
      </c>
    </row>
    <row r="24" spans="1:9" x14ac:dyDescent="0.3">
      <c r="A24" s="360"/>
      <c r="B24" s="136" t="s">
        <v>105</v>
      </c>
      <c r="C24" s="142">
        <v>10</v>
      </c>
      <c r="D24" s="142">
        <v>10</v>
      </c>
      <c r="E24" s="142">
        <v>10</v>
      </c>
      <c r="F24" s="142"/>
      <c r="G24" s="142">
        <v>10</v>
      </c>
    </row>
    <row r="25" spans="1:9" x14ac:dyDescent="0.3">
      <c r="A25" s="360"/>
      <c r="B25" s="136" t="s">
        <v>92</v>
      </c>
      <c r="C25" s="142">
        <v>50</v>
      </c>
      <c r="D25" s="142">
        <v>50</v>
      </c>
      <c r="E25" s="142">
        <v>50</v>
      </c>
      <c r="F25" s="142"/>
      <c r="G25" s="142">
        <v>50</v>
      </c>
    </row>
    <row r="26" spans="1:9" x14ac:dyDescent="0.3">
      <c r="A26" s="360"/>
      <c r="B26" s="149" t="s">
        <v>107</v>
      </c>
      <c r="C26" s="143">
        <f>C25/C24</f>
        <v>5</v>
      </c>
      <c r="D26" s="143">
        <f t="shared" ref="D26:G26" si="4">D25/D24</f>
        <v>5</v>
      </c>
      <c r="E26" s="143">
        <f t="shared" si="4"/>
        <v>5</v>
      </c>
      <c r="F26" s="143" t="e">
        <f t="shared" si="4"/>
        <v>#DIV/0!</v>
      </c>
      <c r="G26" s="143">
        <f t="shared" si="4"/>
        <v>5</v>
      </c>
    </row>
    <row r="27" spans="1:9" ht="25" x14ac:dyDescent="0.3">
      <c r="A27" s="360" t="s">
        <v>103</v>
      </c>
      <c r="B27" s="136" t="s">
        <v>91</v>
      </c>
      <c r="C27" s="142" t="s">
        <v>125</v>
      </c>
      <c r="D27" s="142" t="s">
        <v>119</v>
      </c>
      <c r="E27" s="142" t="s">
        <v>122</v>
      </c>
      <c r="F27" s="142"/>
      <c r="G27" s="142" t="s">
        <v>121</v>
      </c>
    </row>
    <row r="28" spans="1:9" x14ac:dyDescent="0.3">
      <c r="A28" s="360"/>
      <c r="B28" s="136" t="s">
        <v>104</v>
      </c>
      <c r="C28" s="154" t="s">
        <v>7</v>
      </c>
      <c r="D28" s="152" t="s">
        <v>23</v>
      </c>
      <c r="E28" s="153" t="s">
        <v>15</v>
      </c>
      <c r="F28" s="142"/>
      <c r="G28" s="153" t="s">
        <v>15</v>
      </c>
    </row>
    <row r="29" spans="1:9" x14ac:dyDescent="0.3">
      <c r="A29" s="360"/>
      <c r="B29" s="136" t="s">
        <v>105</v>
      </c>
      <c r="C29" s="142">
        <v>1</v>
      </c>
      <c r="D29" s="142">
        <v>5</v>
      </c>
      <c r="E29" s="142">
        <v>1</v>
      </c>
      <c r="F29" s="142"/>
      <c r="G29" s="142">
        <v>30</v>
      </c>
    </row>
    <row r="30" spans="1:9" x14ac:dyDescent="0.3">
      <c r="A30" s="360"/>
      <c r="B30" s="136" t="s">
        <v>92</v>
      </c>
      <c r="C30" s="142">
        <v>90</v>
      </c>
      <c r="D30" s="142">
        <v>90</v>
      </c>
      <c r="E30" s="142">
        <v>90</v>
      </c>
      <c r="F30" s="142"/>
      <c r="G30" s="142">
        <v>90</v>
      </c>
    </row>
    <row r="31" spans="1:9" x14ac:dyDescent="0.3">
      <c r="A31" s="360"/>
      <c r="B31" s="149" t="s">
        <v>107</v>
      </c>
      <c r="C31" s="143">
        <f>C30/C29</f>
        <v>90</v>
      </c>
      <c r="D31" s="143">
        <f t="shared" ref="D31:G31" si="5">D30/D29</f>
        <v>18</v>
      </c>
      <c r="E31" s="143">
        <f t="shared" si="5"/>
        <v>90</v>
      </c>
      <c r="F31" s="143" t="e">
        <f t="shared" si="5"/>
        <v>#DIV/0!</v>
      </c>
      <c r="G31" s="143">
        <f t="shared" si="5"/>
        <v>3</v>
      </c>
    </row>
    <row r="32" spans="1:9" x14ac:dyDescent="0.3">
      <c r="A32" s="360" t="s">
        <v>106</v>
      </c>
      <c r="B32" s="136" t="s">
        <v>91</v>
      </c>
      <c r="C32" s="142"/>
      <c r="D32" s="142" t="s">
        <v>126</v>
      </c>
      <c r="E32" s="142"/>
      <c r="F32" s="142"/>
      <c r="G32" s="142"/>
    </row>
    <row r="33" spans="1:7" x14ac:dyDescent="0.3">
      <c r="A33" s="360"/>
      <c r="B33" s="136" t="s">
        <v>104</v>
      </c>
      <c r="C33" s="142"/>
      <c r="D33" s="151" t="s">
        <v>38</v>
      </c>
      <c r="E33" s="142"/>
      <c r="F33" s="142"/>
      <c r="G33" s="142"/>
    </row>
    <row r="34" spans="1:7" x14ac:dyDescent="0.3">
      <c r="A34" s="360"/>
      <c r="B34" s="136" t="s">
        <v>105</v>
      </c>
      <c r="C34" s="142"/>
      <c r="D34" s="142">
        <v>1</v>
      </c>
      <c r="E34" s="142"/>
      <c r="F34" s="142"/>
      <c r="G34" s="142"/>
    </row>
    <row r="35" spans="1:7" x14ac:dyDescent="0.3">
      <c r="A35" s="360"/>
      <c r="B35" s="136" t="s">
        <v>92</v>
      </c>
      <c r="C35" s="142"/>
      <c r="D35" s="142">
        <v>10</v>
      </c>
      <c r="E35" s="142"/>
      <c r="F35" s="142"/>
      <c r="G35" s="142"/>
    </row>
    <row r="36" spans="1:7" x14ac:dyDescent="0.3">
      <c r="A36" s="360"/>
      <c r="B36" s="149" t="s">
        <v>107</v>
      </c>
      <c r="C36" s="143" t="e">
        <f>C35/C34</f>
        <v>#DIV/0!</v>
      </c>
      <c r="D36" s="143">
        <f t="shared" ref="D36:G36" si="6">D35/D34</f>
        <v>10</v>
      </c>
      <c r="E36" s="143" t="e">
        <f t="shared" si="6"/>
        <v>#DIV/0!</v>
      </c>
      <c r="F36" s="143" t="e">
        <f t="shared" si="6"/>
        <v>#DIV/0!</v>
      </c>
      <c r="G36" s="143" t="e">
        <f t="shared" si="6"/>
        <v>#DIV/0!</v>
      </c>
    </row>
    <row r="37" spans="1:7" ht="39.75" customHeight="1" x14ac:dyDescent="0.3">
      <c r="A37" s="138"/>
      <c r="B37" s="137"/>
      <c r="C37" s="137"/>
      <c r="D37" s="137"/>
      <c r="E37" s="137"/>
      <c r="F37" s="137"/>
      <c r="G37" s="137"/>
    </row>
    <row r="38" spans="1:7" ht="25" x14ac:dyDescent="0.3">
      <c r="A38" s="138"/>
      <c r="B38" s="360" t="s">
        <v>99</v>
      </c>
      <c r="C38" s="136" t="s">
        <v>111</v>
      </c>
      <c r="D38" s="136" t="s">
        <v>110</v>
      </c>
      <c r="E38" s="136" t="s">
        <v>113</v>
      </c>
      <c r="F38" s="363"/>
      <c r="G38" s="363"/>
    </row>
    <row r="39" spans="1:7" ht="14.5" x14ac:dyDescent="0.35">
      <c r="B39" s="360"/>
      <c r="C39" s="142" t="s">
        <v>38</v>
      </c>
      <c r="D39" s="136">
        <v>50</v>
      </c>
      <c r="E39" s="150">
        <f>D39/60</f>
        <v>0.83333333333333337</v>
      </c>
      <c r="F39" s="364"/>
      <c r="G39" s="362"/>
    </row>
    <row r="40" spans="1:7" ht="14.5" x14ac:dyDescent="0.35">
      <c r="B40" s="360"/>
      <c r="C40" s="142" t="s">
        <v>7</v>
      </c>
      <c r="D40" s="136">
        <v>90</v>
      </c>
      <c r="E40" s="150">
        <f t="shared" ref="E40:E47" si="7">D40/60</f>
        <v>1.5</v>
      </c>
      <c r="F40" s="364"/>
      <c r="G40" s="362"/>
    </row>
    <row r="41" spans="1:7" ht="14.5" x14ac:dyDescent="0.35">
      <c r="B41" s="360"/>
      <c r="C41" s="142" t="s">
        <v>23</v>
      </c>
      <c r="D41" s="136">
        <v>72</v>
      </c>
      <c r="E41" s="150">
        <f t="shared" si="7"/>
        <v>1.2</v>
      </c>
      <c r="F41" s="364"/>
      <c r="G41" s="362"/>
    </row>
    <row r="42" spans="1:7" ht="14.5" x14ac:dyDescent="0.35">
      <c r="B42" s="360"/>
      <c r="C42" s="142" t="s">
        <v>15</v>
      </c>
      <c r="D42" s="136">
        <v>322</v>
      </c>
      <c r="E42" s="150">
        <f t="shared" si="7"/>
        <v>5.3666666666666663</v>
      </c>
      <c r="F42" s="364"/>
      <c r="G42" s="362"/>
    </row>
    <row r="43" spans="1:7" ht="14.5" x14ac:dyDescent="0.35">
      <c r="B43" s="360"/>
      <c r="C43" s="142" t="s">
        <v>29</v>
      </c>
      <c r="D43" s="136">
        <v>30</v>
      </c>
      <c r="E43" s="150">
        <f t="shared" si="7"/>
        <v>0.5</v>
      </c>
      <c r="F43" s="364"/>
      <c r="G43" s="362"/>
    </row>
    <row r="44" spans="1:7" ht="14.5" x14ac:dyDescent="0.35">
      <c r="B44" s="360"/>
      <c r="C44" s="142" t="s">
        <v>26</v>
      </c>
      <c r="D44" s="136">
        <v>20</v>
      </c>
      <c r="E44" s="150">
        <f t="shared" si="7"/>
        <v>0.33333333333333331</v>
      </c>
      <c r="F44" s="364"/>
      <c r="G44" s="362"/>
    </row>
    <row r="45" spans="1:7" ht="14.5" x14ac:dyDescent="0.35">
      <c r="B45" s="360"/>
      <c r="C45" s="142"/>
      <c r="D45" s="136"/>
      <c r="E45" s="150">
        <f t="shared" si="7"/>
        <v>0</v>
      </c>
      <c r="F45" s="361"/>
      <c r="G45" s="362"/>
    </row>
    <row r="46" spans="1:7" ht="14.5" x14ac:dyDescent="0.35">
      <c r="B46" s="360"/>
      <c r="C46" s="142"/>
      <c r="D46" s="145"/>
      <c r="E46" s="150">
        <f t="shared" si="7"/>
        <v>0</v>
      </c>
      <c r="F46" s="361"/>
      <c r="G46" s="362"/>
    </row>
    <row r="47" spans="1:7" ht="14.5" x14ac:dyDescent="0.35">
      <c r="B47" s="360"/>
      <c r="C47" s="142"/>
      <c r="D47" s="145"/>
      <c r="E47" s="150">
        <f t="shared" si="7"/>
        <v>0</v>
      </c>
      <c r="F47" s="361"/>
      <c r="G47" s="362"/>
    </row>
    <row r="48" spans="1:7" ht="15" customHeight="1" x14ac:dyDescent="0.35">
      <c r="B48" s="357" t="s">
        <v>100</v>
      </c>
      <c r="C48" s="128" t="s">
        <v>91</v>
      </c>
      <c r="D48" s="146" t="s">
        <v>112</v>
      </c>
    </row>
    <row r="49" spans="2:4" ht="14.5" x14ac:dyDescent="0.35">
      <c r="B49" s="358"/>
      <c r="C49" s="128" t="s">
        <v>127</v>
      </c>
      <c r="D49" s="157">
        <v>120</v>
      </c>
    </row>
    <row r="50" spans="2:4" ht="14.5" x14ac:dyDescent="0.35">
      <c r="B50" s="358"/>
      <c r="C50" s="128"/>
      <c r="D50" s="146"/>
    </row>
    <row r="51" spans="2:4" ht="14.5" x14ac:dyDescent="0.35">
      <c r="B51" s="359"/>
      <c r="C51" s="128"/>
      <c r="D51" s="146"/>
    </row>
  </sheetData>
  <mergeCells count="19">
    <mergeCell ref="A27:A31"/>
    <mergeCell ref="A2:A6"/>
    <mergeCell ref="A7:A11"/>
    <mergeCell ref="A12:A16"/>
    <mergeCell ref="A17:A21"/>
    <mergeCell ref="A22:A26"/>
    <mergeCell ref="F46:G46"/>
    <mergeCell ref="F47:G47"/>
    <mergeCell ref="B48:B51"/>
    <mergeCell ref="A32:A36"/>
    <mergeCell ref="B38:B47"/>
    <mergeCell ref="F38:G38"/>
    <mergeCell ref="F39:G39"/>
    <mergeCell ref="F40:G40"/>
    <mergeCell ref="F41:G41"/>
    <mergeCell ref="F42:G42"/>
    <mergeCell ref="F43:G43"/>
    <mergeCell ref="F44:G44"/>
    <mergeCell ref="F45:G45"/>
  </mergeCells>
  <dataValidations count="1">
    <dataValidation type="list" allowBlank="1" showInputMessage="1" showErrorMessage="1" sqref="C3:G3 C8:G8 C13:G13 C18:G18 C23:G23 C28:G28 C33:G33 C39:C47" xr:uid="{00000000-0002-0000-0600-000000000000}">
      <formula1>$I$2:$I$18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workbookViewId="0">
      <selection activeCell="C5" sqref="C5"/>
    </sheetView>
  </sheetViews>
  <sheetFormatPr defaultColWidth="13.7265625" defaultRowHeight="13" x14ac:dyDescent="0.3"/>
  <cols>
    <col min="1" max="1" width="24.26953125" style="141" customWidth="1"/>
    <col min="2" max="2" width="15.81640625" style="141" customWidth="1"/>
    <col min="3" max="7" width="27.1796875" style="141" customWidth="1"/>
    <col min="8" max="16384" width="13.7265625" style="141"/>
  </cols>
  <sheetData>
    <row r="1" spans="1:9" x14ac:dyDescent="0.3">
      <c r="A1" s="142"/>
      <c r="B1" s="136"/>
      <c r="C1" s="143" t="s">
        <v>93</v>
      </c>
      <c r="D1" s="143" t="s">
        <v>94</v>
      </c>
      <c r="E1" s="143" t="s">
        <v>95</v>
      </c>
      <c r="F1" s="143" t="s">
        <v>96</v>
      </c>
      <c r="G1" s="143" t="s">
        <v>97</v>
      </c>
      <c r="I1" s="148" t="s">
        <v>114</v>
      </c>
    </row>
    <row r="2" spans="1:9" x14ac:dyDescent="0.3">
      <c r="A2" s="360" t="s">
        <v>98</v>
      </c>
      <c r="B2" s="136" t="s">
        <v>91</v>
      </c>
      <c r="C2" s="142"/>
      <c r="D2" s="142"/>
      <c r="E2" s="142"/>
      <c r="F2" s="142"/>
      <c r="G2" s="142"/>
      <c r="I2" s="141" t="s">
        <v>7</v>
      </c>
    </row>
    <row r="3" spans="1:9" x14ac:dyDescent="0.3">
      <c r="A3" s="360"/>
      <c r="B3" s="136" t="s">
        <v>104</v>
      </c>
      <c r="C3" s="142"/>
      <c r="D3" s="142"/>
      <c r="E3" s="142"/>
      <c r="F3" s="142"/>
      <c r="G3" s="142"/>
      <c r="I3" s="147" t="s">
        <v>8</v>
      </c>
    </row>
    <row r="4" spans="1:9" x14ac:dyDescent="0.3">
      <c r="A4" s="360"/>
      <c r="B4" s="136" t="s">
        <v>105</v>
      </c>
      <c r="C4" s="142"/>
      <c r="D4" s="142"/>
      <c r="E4" s="142"/>
      <c r="F4" s="142"/>
      <c r="G4" s="142"/>
      <c r="I4" s="141" t="s">
        <v>14</v>
      </c>
    </row>
    <row r="5" spans="1:9" x14ac:dyDescent="0.3">
      <c r="A5" s="360"/>
      <c r="B5" s="136" t="s">
        <v>92</v>
      </c>
      <c r="C5" s="142"/>
      <c r="D5" s="142"/>
      <c r="E5" s="142"/>
      <c r="F5" s="142"/>
      <c r="G5" s="142"/>
      <c r="I5" s="141" t="s">
        <v>15</v>
      </c>
    </row>
    <row r="6" spans="1:9" x14ac:dyDescent="0.3">
      <c r="A6" s="360"/>
      <c r="B6" s="149" t="s">
        <v>107</v>
      </c>
      <c r="C6" s="143" t="e">
        <f>C5/C4</f>
        <v>#DIV/0!</v>
      </c>
      <c r="D6" s="143" t="e">
        <f t="shared" ref="D6:G6" si="0">D5/D4</f>
        <v>#DIV/0!</v>
      </c>
      <c r="E6" s="143" t="e">
        <f t="shared" si="0"/>
        <v>#DIV/0!</v>
      </c>
      <c r="F6" s="143" t="e">
        <f t="shared" si="0"/>
        <v>#DIV/0!</v>
      </c>
      <c r="G6" s="143" t="e">
        <f t="shared" si="0"/>
        <v>#DIV/0!</v>
      </c>
      <c r="I6" s="141" t="s">
        <v>16</v>
      </c>
    </row>
    <row r="7" spans="1:9" x14ac:dyDescent="0.3">
      <c r="A7" s="360" t="s">
        <v>108</v>
      </c>
      <c r="B7" s="136" t="s">
        <v>91</v>
      </c>
      <c r="C7" s="142"/>
      <c r="D7" s="142"/>
      <c r="E7" s="142"/>
      <c r="F7" s="142"/>
      <c r="G7" s="142"/>
      <c r="I7" s="141" t="s">
        <v>23</v>
      </c>
    </row>
    <row r="8" spans="1:9" x14ac:dyDescent="0.3">
      <c r="A8" s="360"/>
      <c r="B8" s="136" t="s">
        <v>104</v>
      </c>
      <c r="C8" s="142"/>
      <c r="D8" s="142"/>
      <c r="E8" s="142"/>
      <c r="F8" s="142"/>
      <c r="G8" s="142"/>
      <c r="I8" s="141" t="s">
        <v>38</v>
      </c>
    </row>
    <row r="9" spans="1:9" x14ac:dyDescent="0.3">
      <c r="A9" s="360"/>
      <c r="B9" s="136" t="s">
        <v>105</v>
      </c>
      <c r="C9" s="142"/>
      <c r="D9" s="142"/>
      <c r="E9" s="142"/>
      <c r="F9" s="142"/>
      <c r="G9" s="142"/>
      <c r="I9" s="141" t="s">
        <v>39</v>
      </c>
    </row>
    <row r="10" spans="1:9" x14ac:dyDescent="0.3">
      <c r="A10" s="360"/>
      <c r="B10" s="136" t="s">
        <v>92</v>
      </c>
      <c r="C10" s="142"/>
      <c r="D10" s="142"/>
      <c r="E10" s="142"/>
      <c r="F10" s="142"/>
      <c r="G10" s="142"/>
      <c r="I10" s="141" t="s">
        <v>40</v>
      </c>
    </row>
    <row r="11" spans="1:9" x14ac:dyDescent="0.3">
      <c r="A11" s="360"/>
      <c r="B11" s="149" t="s">
        <v>107</v>
      </c>
      <c r="C11" s="143" t="e">
        <f>C10/C9</f>
        <v>#DIV/0!</v>
      </c>
      <c r="D11" s="143" t="e">
        <f t="shared" ref="D11" si="1">D10/D9</f>
        <v>#DIV/0!</v>
      </c>
      <c r="E11" s="143" t="e">
        <f t="shared" ref="E11" si="2">E10/E9</f>
        <v>#DIV/0!</v>
      </c>
      <c r="F11" s="143" t="e">
        <f t="shared" ref="F11" si="3">F10/F9</f>
        <v>#DIV/0!</v>
      </c>
      <c r="G11" s="143" t="e">
        <f t="shared" ref="G11" si="4">G10/G9</f>
        <v>#DIV/0!</v>
      </c>
      <c r="I11" s="141" t="s">
        <v>26</v>
      </c>
    </row>
    <row r="12" spans="1:9" x14ac:dyDescent="0.3">
      <c r="A12" s="360" t="s">
        <v>101</v>
      </c>
      <c r="B12" s="136" t="s">
        <v>91</v>
      </c>
      <c r="C12" s="142"/>
      <c r="D12" s="142"/>
      <c r="E12" s="142"/>
      <c r="F12" s="142"/>
      <c r="G12" s="142"/>
      <c r="I12" s="141" t="s">
        <v>29</v>
      </c>
    </row>
    <row r="13" spans="1:9" x14ac:dyDescent="0.3">
      <c r="A13" s="360"/>
      <c r="B13" s="136" t="s">
        <v>104</v>
      </c>
      <c r="C13" s="142"/>
      <c r="D13" s="142"/>
      <c r="E13" s="142"/>
      <c r="F13" s="142"/>
      <c r="G13" s="142"/>
      <c r="I13" s="141" t="s">
        <v>30</v>
      </c>
    </row>
    <row r="14" spans="1:9" x14ac:dyDescent="0.3">
      <c r="A14" s="360"/>
      <c r="B14" s="136" t="s">
        <v>105</v>
      </c>
      <c r="C14" s="142"/>
      <c r="D14" s="142"/>
      <c r="E14" s="142"/>
      <c r="F14" s="142"/>
      <c r="G14" s="142"/>
      <c r="I14" s="141" t="s">
        <v>32</v>
      </c>
    </row>
    <row r="15" spans="1:9" x14ac:dyDescent="0.3">
      <c r="A15" s="360"/>
      <c r="B15" s="136" t="s">
        <v>92</v>
      </c>
      <c r="C15" s="142"/>
      <c r="D15" s="142"/>
      <c r="E15" s="142"/>
      <c r="F15" s="142"/>
      <c r="G15" s="142"/>
      <c r="I15" s="141" t="s">
        <v>35</v>
      </c>
    </row>
    <row r="16" spans="1:9" x14ac:dyDescent="0.3">
      <c r="A16" s="360"/>
      <c r="B16" s="149" t="s">
        <v>107</v>
      </c>
      <c r="C16" s="143" t="e">
        <f>C15/C14</f>
        <v>#DIV/0!</v>
      </c>
      <c r="D16" s="143" t="e">
        <f t="shared" ref="D16" si="5">D15/D14</f>
        <v>#DIV/0!</v>
      </c>
      <c r="E16" s="143" t="e">
        <f t="shared" ref="E16" si="6">E15/E14</f>
        <v>#DIV/0!</v>
      </c>
      <c r="F16" s="143" t="e">
        <f t="shared" ref="F16" si="7">F15/F14</f>
        <v>#DIV/0!</v>
      </c>
      <c r="G16" s="143" t="e">
        <f t="shared" ref="G16" si="8">G15/G14</f>
        <v>#DIV/0!</v>
      </c>
      <c r="I16" s="141" t="s">
        <v>45</v>
      </c>
    </row>
    <row r="17" spans="1:9" x14ac:dyDescent="0.3">
      <c r="A17" s="360" t="s">
        <v>109</v>
      </c>
      <c r="B17" s="136" t="s">
        <v>91</v>
      </c>
      <c r="C17" s="142"/>
      <c r="D17" s="142"/>
      <c r="E17" s="142"/>
      <c r="F17" s="142"/>
      <c r="G17" s="142"/>
      <c r="I17" s="141" t="s">
        <v>116</v>
      </c>
    </row>
    <row r="18" spans="1:9" x14ac:dyDescent="0.3">
      <c r="A18" s="360"/>
      <c r="B18" s="136" t="s">
        <v>104</v>
      </c>
      <c r="C18" s="142"/>
      <c r="D18" s="142"/>
      <c r="E18" s="142"/>
      <c r="F18" s="142"/>
      <c r="G18" s="142"/>
      <c r="I18" s="141" t="s">
        <v>117</v>
      </c>
    </row>
    <row r="19" spans="1:9" x14ac:dyDescent="0.3">
      <c r="A19" s="360"/>
      <c r="B19" s="136" t="s">
        <v>105</v>
      </c>
      <c r="C19" s="142"/>
      <c r="D19" s="142"/>
      <c r="E19" s="142"/>
      <c r="F19" s="142"/>
      <c r="G19" s="142"/>
    </row>
    <row r="20" spans="1:9" x14ac:dyDescent="0.3">
      <c r="A20" s="360"/>
      <c r="B20" s="136" t="s">
        <v>92</v>
      </c>
      <c r="C20" s="142"/>
      <c r="D20" s="142"/>
      <c r="E20" s="142"/>
      <c r="F20" s="142"/>
      <c r="G20" s="142"/>
    </row>
    <row r="21" spans="1:9" x14ac:dyDescent="0.3">
      <c r="A21" s="360"/>
      <c r="B21" s="149" t="s">
        <v>107</v>
      </c>
      <c r="C21" s="143" t="e">
        <f>C20/C19</f>
        <v>#DIV/0!</v>
      </c>
      <c r="D21" s="143" t="e">
        <f t="shared" ref="D21" si="9">D20/D19</f>
        <v>#DIV/0!</v>
      </c>
      <c r="E21" s="143" t="e">
        <f t="shared" ref="E21" si="10">E20/E19</f>
        <v>#DIV/0!</v>
      </c>
      <c r="F21" s="143" t="e">
        <f t="shared" ref="F21" si="11">F20/F19</f>
        <v>#DIV/0!</v>
      </c>
      <c r="G21" s="143" t="e">
        <f t="shared" ref="G21" si="12">G20/G19</f>
        <v>#DIV/0!</v>
      </c>
    </row>
    <row r="22" spans="1:9" x14ac:dyDescent="0.3">
      <c r="A22" s="360" t="s">
        <v>102</v>
      </c>
      <c r="B22" s="136" t="s">
        <v>91</v>
      </c>
      <c r="C22" s="142"/>
      <c r="D22" s="142"/>
      <c r="E22" s="142"/>
      <c r="F22" s="142"/>
      <c r="G22" s="142"/>
    </row>
    <row r="23" spans="1:9" x14ac:dyDescent="0.3">
      <c r="A23" s="360"/>
      <c r="B23" s="136" t="s">
        <v>104</v>
      </c>
      <c r="C23" s="142"/>
      <c r="D23" s="142"/>
      <c r="E23" s="142"/>
      <c r="F23" s="142"/>
      <c r="G23" s="142"/>
    </row>
    <row r="24" spans="1:9" x14ac:dyDescent="0.3">
      <c r="A24" s="360"/>
      <c r="B24" s="136" t="s">
        <v>105</v>
      </c>
      <c r="C24" s="142"/>
      <c r="D24" s="142"/>
      <c r="E24" s="142"/>
      <c r="F24" s="142"/>
      <c r="G24" s="142"/>
    </row>
    <row r="25" spans="1:9" x14ac:dyDescent="0.3">
      <c r="A25" s="360"/>
      <c r="B25" s="136" t="s">
        <v>92</v>
      </c>
      <c r="C25" s="142"/>
      <c r="D25" s="142"/>
      <c r="E25" s="142"/>
      <c r="F25" s="142"/>
      <c r="G25" s="142"/>
    </row>
    <row r="26" spans="1:9" x14ac:dyDescent="0.3">
      <c r="A26" s="360"/>
      <c r="B26" s="149" t="s">
        <v>107</v>
      </c>
      <c r="C26" s="143" t="e">
        <f>C25/C24</f>
        <v>#DIV/0!</v>
      </c>
      <c r="D26" s="143" t="e">
        <f t="shared" ref="D26" si="13">D25/D24</f>
        <v>#DIV/0!</v>
      </c>
      <c r="E26" s="143" t="e">
        <f t="shared" ref="E26" si="14">E25/E24</f>
        <v>#DIV/0!</v>
      </c>
      <c r="F26" s="143" t="e">
        <f t="shared" ref="F26" si="15">F25/F24</f>
        <v>#DIV/0!</v>
      </c>
      <c r="G26" s="143" t="e">
        <f t="shared" ref="G26" si="16">G25/G24</f>
        <v>#DIV/0!</v>
      </c>
    </row>
    <row r="27" spans="1:9" x14ac:dyDescent="0.3">
      <c r="A27" s="360" t="s">
        <v>103</v>
      </c>
      <c r="B27" s="136" t="s">
        <v>91</v>
      </c>
      <c r="C27" s="142"/>
      <c r="D27" s="142"/>
      <c r="E27" s="142"/>
      <c r="F27" s="142"/>
      <c r="G27" s="142"/>
    </row>
    <row r="28" spans="1:9" x14ac:dyDescent="0.3">
      <c r="A28" s="360"/>
      <c r="B28" s="136" t="s">
        <v>104</v>
      </c>
      <c r="C28" s="142"/>
      <c r="D28" s="142"/>
      <c r="E28" s="142"/>
      <c r="F28" s="142"/>
      <c r="G28" s="142"/>
    </row>
    <row r="29" spans="1:9" x14ac:dyDescent="0.3">
      <c r="A29" s="360"/>
      <c r="B29" s="136" t="s">
        <v>105</v>
      </c>
      <c r="C29" s="142"/>
      <c r="D29" s="142"/>
      <c r="E29" s="142"/>
      <c r="F29" s="142"/>
      <c r="G29" s="142"/>
    </row>
    <row r="30" spans="1:9" x14ac:dyDescent="0.3">
      <c r="A30" s="360"/>
      <c r="B30" s="136" t="s">
        <v>92</v>
      </c>
      <c r="C30" s="142"/>
      <c r="D30" s="142"/>
      <c r="E30" s="142"/>
      <c r="F30" s="142"/>
      <c r="G30" s="142"/>
    </row>
    <row r="31" spans="1:9" x14ac:dyDescent="0.3">
      <c r="A31" s="360"/>
      <c r="B31" s="149" t="s">
        <v>107</v>
      </c>
      <c r="C31" s="143" t="e">
        <f>C30/C29</f>
        <v>#DIV/0!</v>
      </c>
      <c r="D31" s="143" t="e">
        <f t="shared" ref="D31" si="17">D30/D29</f>
        <v>#DIV/0!</v>
      </c>
      <c r="E31" s="143" t="e">
        <f t="shared" ref="E31" si="18">E30/E29</f>
        <v>#DIV/0!</v>
      </c>
      <c r="F31" s="143" t="e">
        <f t="shared" ref="F31" si="19">F30/F29</f>
        <v>#DIV/0!</v>
      </c>
      <c r="G31" s="143" t="e">
        <f t="shared" ref="G31" si="20">G30/G29</f>
        <v>#DIV/0!</v>
      </c>
    </row>
    <row r="32" spans="1:9" x14ac:dyDescent="0.3">
      <c r="A32" s="360" t="s">
        <v>106</v>
      </c>
      <c r="B32" s="136" t="s">
        <v>91</v>
      </c>
      <c r="C32" s="142"/>
      <c r="D32" s="142"/>
      <c r="E32" s="142"/>
      <c r="F32" s="142"/>
      <c r="G32" s="142"/>
    </row>
    <row r="33" spans="1:7" x14ac:dyDescent="0.3">
      <c r="A33" s="360"/>
      <c r="B33" s="136" t="s">
        <v>104</v>
      </c>
      <c r="C33" s="142"/>
      <c r="D33" s="142"/>
      <c r="E33" s="142"/>
      <c r="F33" s="142"/>
      <c r="G33" s="142"/>
    </row>
    <row r="34" spans="1:7" x14ac:dyDescent="0.3">
      <c r="A34" s="360"/>
      <c r="B34" s="136" t="s">
        <v>105</v>
      </c>
      <c r="C34" s="142"/>
      <c r="D34" s="142"/>
      <c r="E34" s="142"/>
      <c r="F34" s="142"/>
      <c r="G34" s="142"/>
    </row>
    <row r="35" spans="1:7" x14ac:dyDescent="0.3">
      <c r="A35" s="360"/>
      <c r="B35" s="136" t="s">
        <v>92</v>
      </c>
      <c r="C35" s="142"/>
      <c r="D35" s="142"/>
      <c r="E35" s="142"/>
      <c r="F35" s="142"/>
      <c r="G35" s="142"/>
    </row>
    <row r="36" spans="1:7" x14ac:dyDescent="0.3">
      <c r="A36" s="360"/>
      <c r="B36" s="149" t="s">
        <v>107</v>
      </c>
      <c r="C36" s="143" t="e">
        <f>C35/C34</f>
        <v>#DIV/0!</v>
      </c>
      <c r="D36" s="143" t="e">
        <f t="shared" ref="D36" si="21">D35/D34</f>
        <v>#DIV/0!</v>
      </c>
      <c r="E36" s="143" t="e">
        <f t="shared" ref="E36" si="22">E35/E34</f>
        <v>#DIV/0!</v>
      </c>
      <c r="F36" s="143" t="e">
        <f t="shared" ref="F36" si="23">F35/F34</f>
        <v>#DIV/0!</v>
      </c>
      <c r="G36" s="143" t="e">
        <f t="shared" ref="G36" si="24">G35/G34</f>
        <v>#DIV/0!</v>
      </c>
    </row>
    <row r="37" spans="1:7" ht="39.75" customHeight="1" x14ac:dyDescent="0.3">
      <c r="A37" s="138"/>
      <c r="B37" s="137"/>
      <c r="C37" s="137"/>
      <c r="D37" s="137"/>
      <c r="E37" s="137"/>
      <c r="F37" s="137"/>
      <c r="G37" s="137"/>
    </row>
    <row r="38" spans="1:7" ht="25" x14ac:dyDescent="0.3">
      <c r="A38" s="138"/>
      <c r="B38" s="360" t="s">
        <v>99</v>
      </c>
      <c r="C38" s="136" t="s">
        <v>111</v>
      </c>
      <c r="D38" s="136" t="s">
        <v>110</v>
      </c>
      <c r="E38" s="136" t="s">
        <v>113</v>
      </c>
      <c r="F38" s="363"/>
      <c r="G38" s="363"/>
    </row>
    <row r="39" spans="1:7" ht="14.5" x14ac:dyDescent="0.35">
      <c r="B39" s="360"/>
      <c r="C39" s="142"/>
      <c r="D39" s="136"/>
      <c r="E39" s="150">
        <f>D39/60</f>
        <v>0</v>
      </c>
      <c r="F39" s="364"/>
      <c r="G39" s="362"/>
    </row>
    <row r="40" spans="1:7" ht="14.5" x14ac:dyDescent="0.35">
      <c r="B40" s="360"/>
      <c r="C40" s="142"/>
      <c r="D40" s="136"/>
      <c r="E40" s="150">
        <f t="shared" ref="E40:E47" si="25">D40/60</f>
        <v>0</v>
      </c>
      <c r="F40" s="364"/>
      <c r="G40" s="362"/>
    </row>
    <row r="41" spans="1:7" ht="14.5" x14ac:dyDescent="0.35">
      <c r="B41" s="360"/>
      <c r="C41" s="142"/>
      <c r="D41" s="136"/>
      <c r="E41" s="150">
        <f t="shared" si="25"/>
        <v>0</v>
      </c>
      <c r="F41" s="364"/>
      <c r="G41" s="362"/>
    </row>
    <row r="42" spans="1:7" ht="14.5" x14ac:dyDescent="0.35">
      <c r="B42" s="360"/>
      <c r="C42" s="142"/>
      <c r="D42" s="136"/>
      <c r="E42" s="150">
        <f t="shared" si="25"/>
        <v>0</v>
      </c>
      <c r="F42" s="364"/>
      <c r="G42" s="362"/>
    </row>
    <row r="43" spans="1:7" ht="14.5" x14ac:dyDescent="0.35">
      <c r="B43" s="360"/>
      <c r="C43" s="142"/>
      <c r="D43" s="136"/>
      <c r="E43" s="150">
        <f t="shared" si="25"/>
        <v>0</v>
      </c>
      <c r="F43" s="364"/>
      <c r="G43" s="362"/>
    </row>
    <row r="44" spans="1:7" ht="14.5" x14ac:dyDescent="0.35">
      <c r="B44" s="360"/>
      <c r="C44" s="142"/>
      <c r="D44" s="136"/>
      <c r="E44" s="150">
        <f t="shared" si="25"/>
        <v>0</v>
      </c>
      <c r="F44" s="364"/>
      <c r="G44" s="362"/>
    </row>
    <row r="45" spans="1:7" ht="14.5" x14ac:dyDescent="0.35">
      <c r="B45" s="360"/>
      <c r="C45" s="142"/>
      <c r="D45" s="136"/>
      <c r="E45" s="150">
        <f t="shared" si="25"/>
        <v>0</v>
      </c>
      <c r="F45" s="361"/>
      <c r="G45" s="362"/>
    </row>
    <row r="46" spans="1:7" ht="14.5" x14ac:dyDescent="0.35">
      <c r="B46" s="360"/>
      <c r="C46" s="142"/>
      <c r="D46" s="145"/>
      <c r="E46" s="150">
        <f t="shared" si="25"/>
        <v>0</v>
      </c>
      <c r="F46" s="361"/>
      <c r="G46" s="362"/>
    </row>
    <row r="47" spans="1:7" ht="14.5" x14ac:dyDescent="0.35">
      <c r="B47" s="360"/>
      <c r="C47" s="142"/>
      <c r="D47" s="145"/>
      <c r="E47" s="150">
        <f t="shared" si="25"/>
        <v>0</v>
      </c>
      <c r="F47" s="361"/>
      <c r="G47" s="362"/>
    </row>
    <row r="48" spans="1:7" ht="15" customHeight="1" x14ac:dyDescent="0.35">
      <c r="B48" s="357" t="s">
        <v>100</v>
      </c>
      <c r="C48" s="128" t="s">
        <v>91</v>
      </c>
      <c r="D48" s="146" t="s">
        <v>112</v>
      </c>
    </row>
    <row r="49" spans="2:4" ht="14.5" x14ac:dyDescent="0.35">
      <c r="B49" s="358"/>
      <c r="C49" s="128"/>
      <c r="D49" s="146"/>
    </row>
    <row r="50" spans="2:4" ht="14.5" x14ac:dyDescent="0.35">
      <c r="B50" s="358"/>
      <c r="C50" s="128"/>
      <c r="D50" s="146"/>
    </row>
    <row r="51" spans="2:4" ht="14.5" x14ac:dyDescent="0.35">
      <c r="B51" s="359"/>
      <c r="C51" s="128"/>
      <c r="D51" s="146"/>
    </row>
  </sheetData>
  <mergeCells count="19">
    <mergeCell ref="A2:A6"/>
    <mergeCell ref="F46:G46"/>
    <mergeCell ref="F47:G47"/>
    <mergeCell ref="F38:G38"/>
    <mergeCell ref="F43:G43"/>
    <mergeCell ref="F44:G44"/>
    <mergeCell ref="F45:G45"/>
    <mergeCell ref="F39:G39"/>
    <mergeCell ref="F40:G40"/>
    <mergeCell ref="F41:G41"/>
    <mergeCell ref="F42:G42"/>
    <mergeCell ref="A27:A31"/>
    <mergeCell ref="B48:B51"/>
    <mergeCell ref="B38:B47"/>
    <mergeCell ref="A7:A11"/>
    <mergeCell ref="A17:A21"/>
    <mergeCell ref="A12:A16"/>
    <mergeCell ref="A22:A26"/>
    <mergeCell ref="A32:A36"/>
  </mergeCells>
  <dataValidations count="1">
    <dataValidation type="list" allowBlank="1" showInputMessage="1" showErrorMessage="1" sqref="C3:G3 C8:G8 C13:G13 C18:G18 C23:G23 C28:G28 C33:G33 C39:C47" xr:uid="{00000000-0002-0000-0100-000000000000}">
      <formula1>$I$2:$I$18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6"/>
  <sheetViews>
    <sheetView workbookViewId="0"/>
  </sheetViews>
  <sheetFormatPr defaultColWidth="13.7265625" defaultRowHeight="13" x14ac:dyDescent="0.3"/>
  <cols>
    <col min="1" max="1" width="24.26953125" style="141" customWidth="1"/>
    <col min="2" max="2" width="15.81640625" style="141" customWidth="1"/>
    <col min="3" max="7" width="27.1796875" style="141" customWidth="1"/>
    <col min="8" max="16384" width="13.7265625" style="141"/>
  </cols>
  <sheetData>
    <row r="1" spans="1:9" x14ac:dyDescent="0.3">
      <c r="A1" s="144"/>
      <c r="B1" s="136"/>
      <c r="C1" s="143" t="s">
        <v>93</v>
      </c>
      <c r="D1" s="143" t="s">
        <v>94</v>
      </c>
      <c r="E1" s="143" t="s">
        <v>95</v>
      </c>
      <c r="F1" s="143" t="s">
        <v>96</v>
      </c>
      <c r="G1" s="143" t="s">
        <v>97</v>
      </c>
      <c r="I1" s="148" t="s">
        <v>114</v>
      </c>
    </row>
    <row r="2" spans="1:9" x14ac:dyDescent="0.3">
      <c r="A2" s="360" t="s">
        <v>98</v>
      </c>
      <c r="B2" s="136" t="s">
        <v>91</v>
      </c>
      <c r="C2" s="144"/>
      <c r="D2" s="144"/>
      <c r="E2" s="144"/>
      <c r="F2" s="144"/>
      <c r="G2" s="144"/>
      <c r="I2" s="141" t="s">
        <v>7</v>
      </c>
    </row>
    <row r="3" spans="1:9" x14ac:dyDescent="0.3">
      <c r="A3" s="360"/>
      <c r="B3" s="136" t="s">
        <v>104</v>
      </c>
      <c r="C3" s="144"/>
      <c r="D3" s="144"/>
      <c r="E3" s="144"/>
      <c r="F3" s="144"/>
      <c r="G3" s="144"/>
      <c r="I3" s="147" t="s">
        <v>8</v>
      </c>
    </row>
    <row r="4" spans="1:9" x14ac:dyDescent="0.3">
      <c r="A4" s="360"/>
      <c r="B4" s="136" t="s">
        <v>105</v>
      </c>
      <c r="C4" s="144"/>
      <c r="D4" s="144"/>
      <c r="E4" s="144"/>
      <c r="F4" s="144"/>
      <c r="G4" s="144"/>
      <c r="I4" s="141" t="s">
        <v>14</v>
      </c>
    </row>
    <row r="5" spans="1:9" x14ac:dyDescent="0.3">
      <c r="A5" s="360"/>
      <c r="B5" s="136" t="s">
        <v>92</v>
      </c>
      <c r="C5" s="144"/>
      <c r="D5" s="144"/>
      <c r="E5" s="144"/>
      <c r="F5" s="144"/>
      <c r="G5" s="144"/>
      <c r="I5" s="141" t="s">
        <v>15</v>
      </c>
    </row>
    <row r="6" spans="1:9" x14ac:dyDescent="0.3">
      <c r="A6" s="360"/>
      <c r="B6" s="149" t="s">
        <v>107</v>
      </c>
      <c r="C6" s="143" t="e">
        <f>C5/C4</f>
        <v>#DIV/0!</v>
      </c>
      <c r="D6" s="143" t="e">
        <f t="shared" ref="D6:G6" si="0">D5/D4</f>
        <v>#DIV/0!</v>
      </c>
      <c r="E6" s="143" t="e">
        <f t="shared" si="0"/>
        <v>#DIV/0!</v>
      </c>
      <c r="F6" s="143" t="e">
        <f t="shared" si="0"/>
        <v>#DIV/0!</v>
      </c>
      <c r="G6" s="143" t="e">
        <f t="shared" si="0"/>
        <v>#DIV/0!</v>
      </c>
      <c r="I6" s="141" t="s">
        <v>16</v>
      </c>
    </row>
    <row r="7" spans="1:9" x14ac:dyDescent="0.3">
      <c r="A7" s="360" t="s">
        <v>147</v>
      </c>
      <c r="B7" s="136" t="s">
        <v>91</v>
      </c>
      <c r="C7" s="144"/>
      <c r="D7" s="144"/>
      <c r="E7" s="144"/>
      <c r="F7" s="144"/>
      <c r="G7" s="144"/>
      <c r="I7" s="141" t="s">
        <v>23</v>
      </c>
    </row>
    <row r="8" spans="1:9" x14ac:dyDescent="0.3">
      <c r="A8" s="360"/>
      <c r="B8" s="136" t="s">
        <v>104</v>
      </c>
      <c r="C8" s="144"/>
      <c r="D8" s="144"/>
      <c r="E8" s="144"/>
      <c r="F8" s="144"/>
      <c r="G8" s="144"/>
      <c r="I8" s="141" t="s">
        <v>38</v>
      </c>
    </row>
    <row r="9" spans="1:9" x14ac:dyDescent="0.3">
      <c r="A9" s="360"/>
      <c r="B9" s="136" t="s">
        <v>105</v>
      </c>
      <c r="C9" s="144"/>
      <c r="D9" s="144"/>
      <c r="E9" s="144"/>
      <c r="F9" s="144"/>
      <c r="G9" s="144"/>
      <c r="I9" s="141" t="s">
        <v>39</v>
      </c>
    </row>
    <row r="10" spans="1:9" x14ac:dyDescent="0.3">
      <c r="A10" s="360"/>
      <c r="B10" s="136" t="s">
        <v>92</v>
      </c>
      <c r="C10" s="144"/>
      <c r="D10" s="144"/>
      <c r="E10" s="144"/>
      <c r="F10" s="144"/>
      <c r="G10" s="144"/>
      <c r="I10" s="141" t="s">
        <v>40</v>
      </c>
    </row>
    <row r="11" spans="1:9" x14ac:dyDescent="0.3">
      <c r="A11" s="360"/>
      <c r="B11" s="149" t="s">
        <v>107</v>
      </c>
      <c r="C11" s="143" t="e">
        <f>C10/C9</f>
        <v>#DIV/0!</v>
      </c>
      <c r="D11" s="143" t="e">
        <f t="shared" ref="D11:G11" si="1">D10/D9</f>
        <v>#DIV/0!</v>
      </c>
      <c r="E11" s="143" t="e">
        <f t="shared" si="1"/>
        <v>#DIV/0!</v>
      </c>
      <c r="F11" s="143" t="e">
        <f t="shared" si="1"/>
        <v>#DIV/0!</v>
      </c>
      <c r="G11" s="143" t="e">
        <f t="shared" si="1"/>
        <v>#DIV/0!</v>
      </c>
      <c r="I11" s="141" t="s">
        <v>26</v>
      </c>
    </row>
    <row r="12" spans="1:9" x14ac:dyDescent="0.3">
      <c r="A12" s="360" t="s">
        <v>148</v>
      </c>
      <c r="B12" s="136" t="s">
        <v>91</v>
      </c>
      <c r="C12" s="144"/>
      <c r="D12" s="144"/>
      <c r="E12" s="144"/>
      <c r="F12" s="144"/>
      <c r="G12" s="144"/>
      <c r="I12" s="141" t="s">
        <v>29</v>
      </c>
    </row>
    <row r="13" spans="1:9" x14ac:dyDescent="0.3">
      <c r="A13" s="360"/>
      <c r="B13" s="136" t="s">
        <v>104</v>
      </c>
      <c r="C13" s="144"/>
      <c r="D13" s="144"/>
      <c r="E13" s="144"/>
      <c r="F13" s="144"/>
      <c r="G13" s="144"/>
      <c r="I13" s="141" t="s">
        <v>30</v>
      </c>
    </row>
    <row r="14" spans="1:9" x14ac:dyDescent="0.3">
      <c r="A14" s="360"/>
      <c r="B14" s="136" t="s">
        <v>105</v>
      </c>
      <c r="C14" s="144"/>
      <c r="D14" s="144"/>
      <c r="E14" s="144"/>
      <c r="F14" s="144"/>
      <c r="G14" s="144"/>
      <c r="I14" s="141" t="s">
        <v>32</v>
      </c>
    </row>
    <row r="15" spans="1:9" x14ac:dyDescent="0.3">
      <c r="A15" s="360"/>
      <c r="B15" s="136" t="s">
        <v>92</v>
      </c>
      <c r="C15" s="144"/>
      <c r="D15" s="144"/>
      <c r="E15" s="144"/>
      <c r="F15" s="144"/>
      <c r="G15" s="144"/>
      <c r="I15" s="141" t="s">
        <v>35</v>
      </c>
    </row>
    <row r="16" spans="1:9" x14ac:dyDescent="0.3">
      <c r="A16" s="360"/>
      <c r="B16" s="149" t="s">
        <v>107</v>
      </c>
      <c r="C16" s="143" t="e">
        <f>C15/C14</f>
        <v>#DIV/0!</v>
      </c>
      <c r="D16" s="143" t="e">
        <f t="shared" ref="D16:G16" si="2">D15/D14</f>
        <v>#DIV/0!</v>
      </c>
      <c r="E16" s="143" t="e">
        <f t="shared" si="2"/>
        <v>#DIV/0!</v>
      </c>
      <c r="F16" s="143" t="e">
        <f t="shared" si="2"/>
        <v>#DIV/0!</v>
      </c>
      <c r="G16" s="143" t="e">
        <f t="shared" si="2"/>
        <v>#DIV/0!</v>
      </c>
      <c r="I16" s="141" t="s">
        <v>45</v>
      </c>
    </row>
    <row r="17" spans="1:9" x14ac:dyDescent="0.3">
      <c r="A17" s="360" t="s">
        <v>149</v>
      </c>
      <c r="B17" s="136" t="s">
        <v>91</v>
      </c>
      <c r="C17" s="144"/>
      <c r="D17" s="144"/>
      <c r="E17" s="144"/>
      <c r="F17" s="144"/>
      <c r="G17" s="144"/>
      <c r="I17" s="141" t="s">
        <v>116</v>
      </c>
    </row>
    <row r="18" spans="1:9" x14ac:dyDescent="0.3">
      <c r="A18" s="360"/>
      <c r="B18" s="136" t="s">
        <v>104</v>
      </c>
      <c r="C18" s="144"/>
      <c r="D18" s="144"/>
      <c r="E18" s="144"/>
      <c r="F18" s="144"/>
      <c r="G18" s="144"/>
      <c r="I18" s="141" t="s">
        <v>117</v>
      </c>
    </row>
    <row r="19" spans="1:9" x14ac:dyDescent="0.3">
      <c r="A19" s="360"/>
      <c r="B19" s="136" t="s">
        <v>105</v>
      </c>
      <c r="C19" s="144"/>
      <c r="D19" s="144"/>
      <c r="E19" s="144"/>
      <c r="F19" s="144"/>
      <c r="G19" s="144"/>
    </row>
    <row r="20" spans="1:9" x14ac:dyDescent="0.3">
      <c r="A20" s="360"/>
      <c r="B20" s="136" t="s">
        <v>92</v>
      </c>
      <c r="C20" s="144"/>
      <c r="D20" s="144"/>
      <c r="E20" s="144"/>
      <c r="F20" s="144"/>
      <c r="G20" s="144"/>
    </row>
    <row r="21" spans="1:9" x14ac:dyDescent="0.3">
      <c r="A21" s="360"/>
      <c r="B21" s="149" t="s">
        <v>107</v>
      </c>
      <c r="C21" s="143" t="e">
        <f>C20/C19</f>
        <v>#DIV/0!</v>
      </c>
      <c r="D21" s="143" t="e">
        <f t="shared" ref="D21:G21" si="3">D20/D19</f>
        <v>#DIV/0!</v>
      </c>
      <c r="E21" s="143" t="e">
        <f t="shared" si="3"/>
        <v>#DIV/0!</v>
      </c>
      <c r="F21" s="143" t="e">
        <f t="shared" si="3"/>
        <v>#DIV/0!</v>
      </c>
      <c r="G21" s="143" t="e">
        <f t="shared" si="3"/>
        <v>#DIV/0!</v>
      </c>
    </row>
    <row r="22" spans="1:9" x14ac:dyDescent="0.3">
      <c r="A22" s="360" t="s">
        <v>150</v>
      </c>
      <c r="B22" s="136" t="s">
        <v>91</v>
      </c>
      <c r="C22" s="144"/>
      <c r="D22" s="144"/>
      <c r="E22" s="144"/>
      <c r="F22" s="144"/>
      <c r="G22" s="144"/>
    </row>
    <row r="23" spans="1:9" x14ac:dyDescent="0.3">
      <c r="A23" s="360"/>
      <c r="B23" s="136" t="s">
        <v>104</v>
      </c>
      <c r="C23" s="144"/>
      <c r="D23" s="144"/>
      <c r="E23" s="144"/>
      <c r="F23" s="144"/>
      <c r="G23" s="144"/>
    </row>
    <row r="24" spans="1:9" x14ac:dyDescent="0.3">
      <c r="A24" s="360"/>
      <c r="B24" s="136" t="s">
        <v>105</v>
      </c>
      <c r="C24" s="144"/>
      <c r="D24" s="144"/>
      <c r="E24" s="144"/>
      <c r="F24" s="144"/>
      <c r="G24" s="144"/>
    </row>
    <row r="25" spans="1:9" x14ac:dyDescent="0.3">
      <c r="A25" s="360"/>
      <c r="B25" s="136" t="s">
        <v>92</v>
      </c>
      <c r="C25" s="144"/>
      <c r="D25" s="144"/>
      <c r="E25" s="144"/>
      <c r="F25" s="144"/>
      <c r="G25" s="144"/>
    </row>
    <row r="26" spans="1:9" x14ac:dyDescent="0.3">
      <c r="A26" s="360"/>
      <c r="B26" s="149" t="s">
        <v>107</v>
      </c>
      <c r="C26" s="143" t="e">
        <f>C25/C24</f>
        <v>#DIV/0!</v>
      </c>
      <c r="D26" s="143" t="e">
        <f t="shared" ref="D26:G26" si="4">D25/D24</f>
        <v>#DIV/0!</v>
      </c>
      <c r="E26" s="143" t="e">
        <f t="shared" si="4"/>
        <v>#DIV/0!</v>
      </c>
      <c r="F26" s="143" t="e">
        <f t="shared" si="4"/>
        <v>#DIV/0!</v>
      </c>
      <c r="G26" s="143" t="e">
        <f t="shared" si="4"/>
        <v>#DIV/0!</v>
      </c>
    </row>
    <row r="27" spans="1:9" x14ac:dyDescent="0.3">
      <c r="A27" s="360" t="s">
        <v>151</v>
      </c>
      <c r="B27" s="136" t="s">
        <v>91</v>
      </c>
      <c r="C27" s="144"/>
      <c r="D27" s="144"/>
      <c r="E27" s="144"/>
      <c r="F27" s="144"/>
      <c r="G27" s="144"/>
    </row>
    <row r="28" spans="1:9" x14ac:dyDescent="0.3">
      <c r="A28" s="360"/>
      <c r="B28" s="136" t="s">
        <v>104</v>
      </c>
      <c r="C28" s="144"/>
      <c r="D28" s="144"/>
      <c r="E28" s="144"/>
      <c r="F28" s="144"/>
      <c r="G28" s="144"/>
    </row>
    <row r="29" spans="1:9" x14ac:dyDescent="0.3">
      <c r="A29" s="360"/>
      <c r="B29" s="136" t="s">
        <v>105</v>
      </c>
      <c r="C29" s="144"/>
      <c r="D29" s="144"/>
      <c r="E29" s="144"/>
      <c r="F29" s="144"/>
      <c r="G29" s="144"/>
    </row>
    <row r="30" spans="1:9" x14ac:dyDescent="0.3">
      <c r="A30" s="360"/>
      <c r="B30" s="136" t="s">
        <v>92</v>
      </c>
      <c r="C30" s="144"/>
      <c r="D30" s="144"/>
      <c r="E30" s="144"/>
      <c r="F30" s="144"/>
      <c r="G30" s="144"/>
    </row>
    <row r="31" spans="1:9" x14ac:dyDescent="0.3">
      <c r="A31" s="360"/>
      <c r="B31" s="149" t="s">
        <v>107</v>
      </c>
      <c r="C31" s="143" t="e">
        <f>C30/C29</f>
        <v>#DIV/0!</v>
      </c>
      <c r="D31" s="143" t="e">
        <f t="shared" ref="D31:G31" si="5">D30/D29</f>
        <v>#DIV/0!</v>
      </c>
      <c r="E31" s="143" t="e">
        <f t="shared" si="5"/>
        <v>#DIV/0!</v>
      </c>
      <c r="F31" s="143" t="e">
        <f t="shared" si="5"/>
        <v>#DIV/0!</v>
      </c>
      <c r="G31" s="143" t="e">
        <f t="shared" si="5"/>
        <v>#DIV/0!</v>
      </c>
    </row>
    <row r="32" spans="1:9" x14ac:dyDescent="0.3">
      <c r="A32" s="360" t="s">
        <v>152</v>
      </c>
      <c r="B32" s="136" t="s">
        <v>91</v>
      </c>
      <c r="C32" s="144"/>
      <c r="D32" s="144"/>
      <c r="E32" s="144"/>
      <c r="F32" s="144"/>
      <c r="G32" s="144"/>
    </row>
    <row r="33" spans="1:7" x14ac:dyDescent="0.3">
      <c r="A33" s="360"/>
      <c r="B33" s="136" t="s">
        <v>104</v>
      </c>
      <c r="C33" s="144"/>
      <c r="D33" s="144"/>
      <c r="E33" s="144"/>
      <c r="F33" s="144"/>
      <c r="G33" s="144"/>
    </row>
    <row r="34" spans="1:7" x14ac:dyDescent="0.3">
      <c r="A34" s="360"/>
      <c r="B34" s="136" t="s">
        <v>105</v>
      </c>
      <c r="C34" s="144"/>
      <c r="D34" s="144"/>
      <c r="E34" s="144"/>
      <c r="F34" s="144"/>
      <c r="G34" s="144"/>
    </row>
    <row r="35" spans="1:7" x14ac:dyDescent="0.3">
      <c r="A35" s="360"/>
      <c r="B35" s="136" t="s">
        <v>92</v>
      </c>
      <c r="C35" s="144"/>
      <c r="D35" s="144"/>
      <c r="E35" s="144"/>
      <c r="F35" s="144"/>
      <c r="G35" s="144"/>
    </row>
    <row r="36" spans="1:7" x14ac:dyDescent="0.3">
      <c r="A36" s="360"/>
      <c r="B36" s="149" t="s">
        <v>107</v>
      </c>
      <c r="C36" s="143" t="e">
        <f>C35/C34</f>
        <v>#DIV/0!</v>
      </c>
      <c r="D36" s="143" t="e">
        <f t="shared" ref="D36:G36" si="6">D35/D34</f>
        <v>#DIV/0!</v>
      </c>
      <c r="E36" s="143" t="e">
        <f t="shared" si="6"/>
        <v>#DIV/0!</v>
      </c>
      <c r="F36" s="143" t="e">
        <f t="shared" si="6"/>
        <v>#DIV/0!</v>
      </c>
      <c r="G36" s="143" t="e">
        <f t="shared" si="6"/>
        <v>#DIV/0!</v>
      </c>
    </row>
    <row r="37" spans="1:7" x14ac:dyDescent="0.3">
      <c r="A37" s="360" t="s">
        <v>101</v>
      </c>
      <c r="B37" s="136" t="s">
        <v>91</v>
      </c>
      <c r="C37" s="144"/>
      <c r="D37" s="144"/>
      <c r="E37" s="144"/>
      <c r="F37" s="144"/>
      <c r="G37" s="144"/>
    </row>
    <row r="38" spans="1:7" x14ac:dyDescent="0.3">
      <c r="A38" s="360"/>
      <c r="B38" s="136" t="s">
        <v>104</v>
      </c>
      <c r="C38" s="144"/>
      <c r="D38" s="144"/>
      <c r="E38" s="144"/>
      <c r="F38" s="144"/>
      <c r="G38" s="144"/>
    </row>
    <row r="39" spans="1:7" x14ac:dyDescent="0.3">
      <c r="A39" s="360"/>
      <c r="B39" s="136" t="s">
        <v>105</v>
      </c>
      <c r="C39" s="144"/>
      <c r="D39" s="144"/>
      <c r="E39" s="144"/>
      <c r="F39" s="144"/>
      <c r="G39" s="144"/>
    </row>
    <row r="40" spans="1:7" x14ac:dyDescent="0.3">
      <c r="A40" s="360"/>
      <c r="B40" s="136" t="s">
        <v>92</v>
      </c>
      <c r="C40" s="144"/>
      <c r="D40" s="144"/>
      <c r="E40" s="144"/>
      <c r="F40" s="144"/>
      <c r="G40" s="144"/>
    </row>
    <row r="41" spans="1:7" x14ac:dyDescent="0.3">
      <c r="A41" s="360"/>
      <c r="B41" s="149" t="s">
        <v>107</v>
      </c>
      <c r="C41" s="143" t="e">
        <f>C40/C39</f>
        <v>#DIV/0!</v>
      </c>
      <c r="D41" s="143" t="e">
        <f t="shared" ref="D41:G41" si="7">D40/D39</f>
        <v>#DIV/0!</v>
      </c>
      <c r="E41" s="143" t="e">
        <f t="shared" si="7"/>
        <v>#DIV/0!</v>
      </c>
      <c r="F41" s="143" t="e">
        <f t="shared" si="7"/>
        <v>#DIV/0!</v>
      </c>
      <c r="G41" s="143" t="e">
        <f t="shared" si="7"/>
        <v>#DIV/0!</v>
      </c>
    </row>
    <row r="42" spans="1:7" x14ac:dyDescent="0.3">
      <c r="A42" s="360" t="s">
        <v>102</v>
      </c>
      <c r="B42" s="136" t="s">
        <v>91</v>
      </c>
      <c r="C42" s="144"/>
      <c r="D42" s="144"/>
      <c r="E42" s="144"/>
      <c r="F42" s="144"/>
      <c r="G42" s="144"/>
    </row>
    <row r="43" spans="1:7" x14ac:dyDescent="0.3">
      <c r="A43" s="360"/>
      <c r="B43" s="136" t="s">
        <v>104</v>
      </c>
      <c r="C43" s="144"/>
      <c r="D43" s="144"/>
      <c r="E43" s="144"/>
      <c r="F43" s="144"/>
      <c r="G43" s="144"/>
    </row>
    <row r="44" spans="1:7" x14ac:dyDescent="0.3">
      <c r="A44" s="360"/>
      <c r="B44" s="136" t="s">
        <v>105</v>
      </c>
      <c r="C44" s="144"/>
      <c r="D44" s="144"/>
      <c r="E44" s="144"/>
      <c r="F44" s="144"/>
      <c r="G44" s="144"/>
    </row>
    <row r="45" spans="1:7" x14ac:dyDescent="0.3">
      <c r="A45" s="360"/>
      <c r="B45" s="136" t="s">
        <v>92</v>
      </c>
      <c r="C45" s="144"/>
      <c r="D45" s="144"/>
      <c r="E45" s="144"/>
      <c r="F45" s="144"/>
      <c r="G45" s="144"/>
    </row>
    <row r="46" spans="1:7" x14ac:dyDescent="0.3">
      <c r="A46" s="360"/>
      <c r="B46" s="149" t="s">
        <v>107</v>
      </c>
      <c r="C46" s="143" t="e">
        <f>C45/C44</f>
        <v>#DIV/0!</v>
      </c>
      <c r="D46" s="143" t="e">
        <f t="shared" ref="D46:G46" si="8">D45/D44</f>
        <v>#DIV/0!</v>
      </c>
      <c r="E46" s="143" t="e">
        <f t="shared" si="8"/>
        <v>#DIV/0!</v>
      </c>
      <c r="F46" s="143" t="e">
        <f t="shared" si="8"/>
        <v>#DIV/0!</v>
      </c>
      <c r="G46" s="143" t="e">
        <f t="shared" si="8"/>
        <v>#DIV/0!</v>
      </c>
    </row>
    <row r="47" spans="1:7" x14ac:dyDescent="0.3">
      <c r="A47" s="360" t="s">
        <v>106</v>
      </c>
      <c r="B47" s="136" t="s">
        <v>91</v>
      </c>
      <c r="C47" s="144"/>
      <c r="D47" s="144"/>
      <c r="E47" s="144"/>
      <c r="F47" s="144"/>
      <c r="G47" s="144"/>
    </row>
    <row r="48" spans="1:7" x14ac:dyDescent="0.3">
      <c r="A48" s="360"/>
      <c r="B48" s="136" t="s">
        <v>104</v>
      </c>
      <c r="C48" s="144"/>
      <c r="D48" s="144"/>
      <c r="E48" s="144"/>
      <c r="F48" s="144"/>
      <c r="G48" s="144"/>
    </row>
    <row r="49" spans="1:7" x14ac:dyDescent="0.3">
      <c r="A49" s="360"/>
      <c r="B49" s="136" t="s">
        <v>105</v>
      </c>
      <c r="C49" s="144"/>
      <c r="D49" s="144"/>
      <c r="E49" s="144"/>
      <c r="F49" s="144"/>
      <c r="G49" s="144"/>
    </row>
    <row r="50" spans="1:7" x14ac:dyDescent="0.3">
      <c r="A50" s="360"/>
      <c r="B50" s="136" t="s">
        <v>92</v>
      </c>
      <c r="C50" s="144"/>
      <c r="D50" s="144"/>
      <c r="E50" s="144"/>
      <c r="F50" s="144"/>
      <c r="G50" s="144"/>
    </row>
    <row r="51" spans="1:7" x14ac:dyDescent="0.3">
      <c r="A51" s="360"/>
      <c r="B51" s="149" t="s">
        <v>107</v>
      </c>
      <c r="C51" s="143" t="e">
        <f>C50/C49</f>
        <v>#DIV/0!</v>
      </c>
      <c r="D51" s="143" t="e">
        <f t="shared" ref="D51:G51" si="9">D50/D49</f>
        <v>#DIV/0!</v>
      </c>
      <c r="E51" s="143" t="e">
        <f t="shared" si="9"/>
        <v>#DIV/0!</v>
      </c>
      <c r="F51" s="143" t="e">
        <f t="shared" si="9"/>
        <v>#DIV/0!</v>
      </c>
      <c r="G51" s="143" t="e">
        <f t="shared" si="9"/>
        <v>#DIV/0!</v>
      </c>
    </row>
    <row r="52" spans="1:7" ht="39.75" customHeight="1" x14ac:dyDescent="0.3">
      <c r="A52" s="139"/>
      <c r="B52" s="140"/>
      <c r="C52" s="140"/>
      <c r="D52" s="140"/>
      <c r="E52" s="140"/>
      <c r="F52" s="140"/>
      <c r="G52" s="140"/>
    </row>
    <row r="53" spans="1:7" ht="25" x14ac:dyDescent="0.3">
      <c r="A53" s="139"/>
      <c r="B53" s="360" t="s">
        <v>99</v>
      </c>
      <c r="C53" s="136" t="s">
        <v>111</v>
      </c>
      <c r="D53" s="136" t="s">
        <v>110</v>
      </c>
      <c r="E53" s="136" t="s">
        <v>113</v>
      </c>
      <c r="F53" s="363"/>
      <c r="G53" s="363"/>
    </row>
    <row r="54" spans="1:7" ht="14.5" x14ac:dyDescent="0.35">
      <c r="B54" s="360"/>
      <c r="C54" s="144"/>
      <c r="D54" s="136"/>
      <c r="E54" s="150">
        <f>D54/60</f>
        <v>0</v>
      </c>
      <c r="F54" s="364"/>
      <c r="G54" s="362"/>
    </row>
    <row r="55" spans="1:7" ht="14.5" x14ac:dyDescent="0.35">
      <c r="B55" s="360"/>
      <c r="C55" s="144"/>
      <c r="D55" s="136"/>
      <c r="E55" s="150">
        <f t="shared" ref="E55:E62" si="10">D55/60</f>
        <v>0</v>
      </c>
      <c r="F55" s="364"/>
      <c r="G55" s="362"/>
    </row>
    <row r="56" spans="1:7" ht="14.5" x14ac:dyDescent="0.35">
      <c r="B56" s="360"/>
      <c r="C56" s="144"/>
      <c r="D56" s="136"/>
      <c r="E56" s="150">
        <f t="shared" si="10"/>
        <v>0</v>
      </c>
      <c r="F56" s="364"/>
      <c r="G56" s="362"/>
    </row>
    <row r="57" spans="1:7" ht="14.5" x14ac:dyDescent="0.35">
      <c r="B57" s="360"/>
      <c r="C57" s="144"/>
      <c r="D57" s="136"/>
      <c r="E57" s="150">
        <f t="shared" si="10"/>
        <v>0</v>
      </c>
      <c r="F57" s="364"/>
      <c r="G57" s="362"/>
    </row>
    <row r="58" spans="1:7" ht="14.5" x14ac:dyDescent="0.35">
      <c r="B58" s="360"/>
      <c r="C58" s="144"/>
      <c r="D58" s="136"/>
      <c r="E58" s="150">
        <f t="shared" si="10"/>
        <v>0</v>
      </c>
      <c r="F58" s="364"/>
      <c r="G58" s="362"/>
    </row>
    <row r="59" spans="1:7" ht="14.5" x14ac:dyDescent="0.35">
      <c r="B59" s="360"/>
      <c r="C59" s="144"/>
      <c r="D59" s="136"/>
      <c r="E59" s="150">
        <f t="shared" si="10"/>
        <v>0</v>
      </c>
      <c r="F59" s="364"/>
      <c r="G59" s="362"/>
    </row>
    <row r="60" spans="1:7" ht="14.5" x14ac:dyDescent="0.35">
      <c r="B60" s="360"/>
      <c r="C60" s="144"/>
      <c r="D60" s="136"/>
      <c r="E60" s="150">
        <f t="shared" si="10"/>
        <v>0</v>
      </c>
      <c r="F60" s="361"/>
      <c r="G60" s="362"/>
    </row>
    <row r="61" spans="1:7" ht="14.5" x14ac:dyDescent="0.35">
      <c r="B61" s="360"/>
      <c r="C61" s="144"/>
      <c r="D61" s="145"/>
      <c r="E61" s="150">
        <f t="shared" si="10"/>
        <v>0</v>
      </c>
      <c r="F61" s="361"/>
      <c r="G61" s="362"/>
    </row>
    <row r="62" spans="1:7" ht="14.5" x14ac:dyDescent="0.35">
      <c r="B62" s="360"/>
      <c r="C62" s="144"/>
      <c r="D62" s="145"/>
      <c r="E62" s="150">
        <f t="shared" si="10"/>
        <v>0</v>
      </c>
      <c r="F62" s="361"/>
      <c r="G62" s="362"/>
    </row>
    <row r="63" spans="1:7" ht="15" customHeight="1" x14ac:dyDescent="0.35">
      <c r="B63" s="357" t="s">
        <v>100</v>
      </c>
      <c r="C63" s="135" t="s">
        <v>91</v>
      </c>
      <c r="D63" s="146" t="s">
        <v>112</v>
      </c>
    </row>
    <row r="64" spans="1:7" ht="14.5" x14ac:dyDescent="0.35">
      <c r="B64" s="358"/>
      <c r="C64" s="135"/>
      <c r="D64" s="146"/>
    </row>
    <row r="65" spans="2:4" ht="14.5" x14ac:dyDescent="0.35">
      <c r="B65" s="358"/>
      <c r="C65" s="135"/>
      <c r="D65" s="146"/>
    </row>
    <row r="66" spans="2:4" ht="14.5" x14ac:dyDescent="0.35">
      <c r="B66" s="359"/>
      <c r="C66" s="135"/>
      <c r="D66" s="146"/>
    </row>
  </sheetData>
  <mergeCells count="22">
    <mergeCell ref="B63:B66"/>
    <mergeCell ref="A37:A41"/>
    <mergeCell ref="A32:A36"/>
    <mergeCell ref="A27:A31"/>
    <mergeCell ref="A47:A51"/>
    <mergeCell ref="B53:B62"/>
    <mergeCell ref="F62:G62"/>
    <mergeCell ref="A2:A6"/>
    <mergeCell ref="A7:A11"/>
    <mergeCell ref="A12:A16"/>
    <mergeCell ref="A17:A21"/>
    <mergeCell ref="A22:A26"/>
    <mergeCell ref="F58:G58"/>
    <mergeCell ref="F59:G59"/>
    <mergeCell ref="F60:G60"/>
    <mergeCell ref="A42:A46"/>
    <mergeCell ref="F61:G61"/>
    <mergeCell ref="F53:G53"/>
    <mergeCell ref="F54:G54"/>
    <mergeCell ref="F55:G55"/>
    <mergeCell ref="F56:G56"/>
    <mergeCell ref="F57:G57"/>
  </mergeCells>
  <dataValidations count="1">
    <dataValidation type="list" allowBlank="1" showInputMessage="1" showErrorMessage="1" sqref="C3:G3 C8:G8 C13:G13 C18:G18 C23:G23 C43:G43 C48:G48 C54:C62 C38:G38 C33:G33 C28:G28" xr:uid="{00000000-0002-0000-0200-000000000000}">
      <formula1>$I$2:$I$18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83D1-02F9-46CA-A3CF-F272CCCF9B98}">
  <dimension ref="A1:C33"/>
  <sheetViews>
    <sheetView workbookViewId="0">
      <selection activeCell="G13" sqref="G13"/>
    </sheetView>
  </sheetViews>
  <sheetFormatPr defaultRowHeight="14.5" x14ac:dyDescent="0.35"/>
  <sheetData>
    <row r="1" spans="1:3" ht="21" x14ac:dyDescent="0.5">
      <c r="A1" s="354" t="s">
        <v>372</v>
      </c>
    </row>
    <row r="3" spans="1:3" x14ac:dyDescent="0.35">
      <c r="A3" s="7" t="s">
        <v>358</v>
      </c>
    </row>
    <row r="4" spans="1:3" x14ac:dyDescent="0.35">
      <c r="A4" t="s">
        <v>359</v>
      </c>
    </row>
    <row r="5" spans="1:3" x14ac:dyDescent="0.35">
      <c r="A5">
        <v>1</v>
      </c>
      <c r="B5">
        <v>23884</v>
      </c>
      <c r="C5">
        <v>24541</v>
      </c>
    </row>
    <row r="6" spans="1:3" x14ac:dyDescent="0.35">
      <c r="A6">
        <v>2</v>
      </c>
      <c r="B6">
        <v>25632</v>
      </c>
      <c r="C6">
        <v>26337</v>
      </c>
    </row>
    <row r="7" spans="1:3" x14ac:dyDescent="0.35">
      <c r="A7">
        <v>3</v>
      </c>
      <c r="B7">
        <v>27378</v>
      </c>
      <c r="C7">
        <v>28131</v>
      </c>
    </row>
    <row r="8" spans="1:3" x14ac:dyDescent="0.35">
      <c r="A8">
        <v>4</v>
      </c>
      <c r="B8">
        <v>29128</v>
      </c>
      <c r="C8">
        <v>29929</v>
      </c>
    </row>
    <row r="9" spans="1:3" x14ac:dyDescent="0.35">
      <c r="A9">
        <v>5</v>
      </c>
      <c r="B9">
        <v>30875</v>
      </c>
      <c r="C9">
        <v>31724</v>
      </c>
    </row>
    <row r="10" spans="1:3" x14ac:dyDescent="0.35">
      <c r="A10">
        <v>6</v>
      </c>
      <c r="B10">
        <v>32623</v>
      </c>
      <c r="C10">
        <v>33520</v>
      </c>
    </row>
    <row r="11" spans="1:3" x14ac:dyDescent="0.35">
      <c r="A11" s="7" t="s">
        <v>360</v>
      </c>
    </row>
    <row r="12" spans="1:3" x14ac:dyDescent="0.35">
      <c r="A12" t="s">
        <v>359</v>
      </c>
    </row>
    <row r="13" spans="1:3" x14ac:dyDescent="0.35">
      <c r="A13">
        <v>1</v>
      </c>
      <c r="B13">
        <v>29359</v>
      </c>
      <c r="C13">
        <v>30166</v>
      </c>
    </row>
    <row r="14" spans="1:3" x14ac:dyDescent="0.35">
      <c r="A14">
        <v>2</v>
      </c>
      <c r="B14">
        <v>30559</v>
      </c>
      <c r="C14">
        <v>31399</v>
      </c>
    </row>
    <row r="15" spans="1:3" x14ac:dyDescent="0.35">
      <c r="A15">
        <v>3</v>
      </c>
      <c r="B15">
        <v>31757</v>
      </c>
      <c r="C15">
        <v>32630</v>
      </c>
    </row>
    <row r="16" spans="1:3" x14ac:dyDescent="0.35">
      <c r="A16">
        <v>4</v>
      </c>
      <c r="B16">
        <v>32950</v>
      </c>
      <c r="C16">
        <v>33856</v>
      </c>
    </row>
    <row r="17" spans="1:3" x14ac:dyDescent="0.35">
      <c r="A17" s="7" t="s">
        <v>361</v>
      </c>
    </row>
    <row r="18" spans="1:3" x14ac:dyDescent="0.35">
      <c r="A18" t="s">
        <v>359</v>
      </c>
    </row>
    <row r="19" spans="1:3" x14ac:dyDescent="0.35">
      <c r="A19">
        <v>1</v>
      </c>
      <c r="B19">
        <v>37175</v>
      </c>
      <c r="C19">
        <v>38197</v>
      </c>
    </row>
    <row r="20" spans="1:3" x14ac:dyDescent="0.35">
      <c r="A20">
        <v>2</v>
      </c>
      <c r="B20">
        <v>39062</v>
      </c>
      <c r="C20">
        <v>40136</v>
      </c>
    </row>
    <row r="21" spans="1:3" x14ac:dyDescent="0.35">
      <c r="A21">
        <v>3</v>
      </c>
      <c r="B21">
        <v>40949</v>
      </c>
      <c r="C21">
        <v>42075</v>
      </c>
    </row>
    <row r="22" spans="1:3" x14ac:dyDescent="0.35">
      <c r="A22">
        <v>4</v>
      </c>
      <c r="B22">
        <v>42834</v>
      </c>
      <c r="C22">
        <v>44012</v>
      </c>
    </row>
    <row r="23" spans="1:3" x14ac:dyDescent="0.35">
      <c r="A23">
        <v>5</v>
      </c>
      <c r="B23">
        <v>44721</v>
      </c>
      <c r="C23">
        <v>45951</v>
      </c>
    </row>
    <row r="24" spans="1:3" x14ac:dyDescent="0.35">
      <c r="A24">
        <v>6</v>
      </c>
      <c r="B24">
        <v>46607</v>
      </c>
      <c r="C24">
        <v>47889</v>
      </c>
    </row>
    <row r="25" spans="1:3" x14ac:dyDescent="0.35">
      <c r="A25">
        <v>7</v>
      </c>
      <c r="B25">
        <v>48383</v>
      </c>
      <c r="C25">
        <v>49714</v>
      </c>
    </row>
    <row r="26" spans="1:3" x14ac:dyDescent="0.35">
      <c r="A26">
        <v>8</v>
      </c>
      <c r="B26">
        <v>50159</v>
      </c>
      <c r="C26">
        <v>51538</v>
      </c>
    </row>
    <row r="27" spans="1:3" x14ac:dyDescent="0.35">
      <c r="A27">
        <v>9</v>
      </c>
      <c r="B27" t="s">
        <v>368</v>
      </c>
      <c r="C27" t="s">
        <v>371</v>
      </c>
    </row>
    <row r="28" spans="1:3" x14ac:dyDescent="0.35">
      <c r="A28">
        <v>10</v>
      </c>
      <c r="B28" t="s">
        <v>369</v>
      </c>
      <c r="C28" t="s">
        <v>370</v>
      </c>
    </row>
    <row r="29" spans="1:3" x14ac:dyDescent="0.35">
      <c r="A29">
        <v>11</v>
      </c>
      <c r="B29" t="s">
        <v>366</v>
      </c>
      <c r="C29" t="s">
        <v>367</v>
      </c>
    </row>
    <row r="30" spans="1:3" x14ac:dyDescent="0.35">
      <c r="A30" t="s">
        <v>362</v>
      </c>
    </row>
    <row r="31" spans="1:3" x14ac:dyDescent="0.35">
      <c r="A31" t="s">
        <v>363</v>
      </c>
    </row>
    <row r="32" spans="1:3" x14ac:dyDescent="0.35">
      <c r="A32" t="s">
        <v>364</v>
      </c>
    </row>
    <row r="33" spans="1:1" x14ac:dyDescent="0.35">
      <c r="A33" t="s">
        <v>365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AD9F6-F0F1-406E-8619-A2803B843A5F}">
  <dimension ref="A1:A13"/>
  <sheetViews>
    <sheetView workbookViewId="0">
      <selection activeCell="F17" sqref="F17"/>
    </sheetView>
  </sheetViews>
  <sheetFormatPr defaultRowHeight="14.5" x14ac:dyDescent="0.35"/>
  <sheetData>
    <row r="1" spans="1:1" ht="15.5" x14ac:dyDescent="0.35">
      <c r="A1" s="329" t="s">
        <v>329</v>
      </c>
    </row>
    <row r="2" spans="1:1" ht="15.5" x14ac:dyDescent="0.35">
      <c r="A2" s="329"/>
    </row>
    <row r="3" spans="1:1" ht="15.5" x14ac:dyDescent="0.35">
      <c r="A3" s="329" t="s">
        <v>194</v>
      </c>
    </row>
    <row r="4" spans="1:1" ht="15.5" x14ac:dyDescent="0.35">
      <c r="A4" s="329" t="s">
        <v>330</v>
      </c>
    </row>
    <row r="5" spans="1:1" ht="15.5" x14ac:dyDescent="0.35">
      <c r="A5" s="329" t="s">
        <v>331</v>
      </c>
    </row>
    <row r="6" spans="1:1" ht="15.5" x14ac:dyDescent="0.35">
      <c r="A6" s="329" t="s">
        <v>332</v>
      </c>
    </row>
    <row r="7" spans="1:1" ht="15.5" x14ac:dyDescent="0.35">
      <c r="A7" s="329" t="s">
        <v>333</v>
      </c>
    </row>
    <row r="8" spans="1:1" ht="15.5" x14ac:dyDescent="0.35">
      <c r="A8" s="329"/>
    </row>
    <row r="9" spans="1:1" ht="15.5" x14ac:dyDescent="0.35">
      <c r="A9" s="329" t="s">
        <v>334</v>
      </c>
    </row>
    <row r="10" spans="1:1" ht="15.5" x14ac:dyDescent="0.35">
      <c r="A10" s="329" t="s">
        <v>330</v>
      </c>
    </row>
    <row r="11" spans="1:1" ht="15.5" x14ac:dyDescent="0.35">
      <c r="A11" s="329" t="s">
        <v>335</v>
      </c>
    </row>
    <row r="12" spans="1:1" ht="15.5" x14ac:dyDescent="0.35">
      <c r="A12" s="329" t="s">
        <v>332</v>
      </c>
    </row>
    <row r="13" spans="1:1" ht="15.5" x14ac:dyDescent="0.35">
      <c r="A13" s="330" t="s">
        <v>336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7725-A6EB-40C5-AD89-AC992542C885}">
  <dimension ref="A1:Q15"/>
  <sheetViews>
    <sheetView workbookViewId="0">
      <selection activeCell="N17" sqref="N17"/>
    </sheetView>
  </sheetViews>
  <sheetFormatPr defaultRowHeight="14.5" x14ac:dyDescent="0.35"/>
  <sheetData>
    <row r="1" spans="1:17" x14ac:dyDescent="0.35">
      <c r="A1" t="s">
        <v>347</v>
      </c>
      <c r="D1" s="337" t="s">
        <v>348</v>
      </c>
    </row>
    <row r="2" spans="1:17" x14ac:dyDescent="0.35">
      <c r="D2" s="337" t="s">
        <v>349</v>
      </c>
    </row>
    <row r="3" spans="1:17" x14ac:dyDescent="0.35">
      <c r="A3" s="335" t="s">
        <v>337</v>
      </c>
    </row>
    <row r="4" spans="1:17" x14ac:dyDescent="0.35">
      <c r="A4" s="164"/>
      <c r="L4" s="365" t="s">
        <v>350</v>
      </c>
      <c r="M4" s="365"/>
      <c r="N4" s="365"/>
      <c r="O4" s="365"/>
      <c r="P4" s="365"/>
      <c r="Q4" s="365"/>
    </row>
    <row r="5" spans="1:17" x14ac:dyDescent="0.35">
      <c r="A5" s="336" t="s">
        <v>338</v>
      </c>
      <c r="L5" s="365"/>
      <c r="M5" s="365"/>
      <c r="N5" s="365"/>
      <c r="O5" s="365"/>
      <c r="P5" s="365"/>
      <c r="Q5" s="365"/>
    </row>
    <row r="6" spans="1:17" x14ac:dyDescent="0.35">
      <c r="A6" s="336" t="s">
        <v>339</v>
      </c>
      <c r="L6" s="365"/>
      <c r="M6" s="365"/>
      <c r="N6" s="365"/>
      <c r="O6" s="365"/>
      <c r="P6" s="365"/>
      <c r="Q6" s="365"/>
    </row>
    <row r="7" spans="1:17" x14ac:dyDescent="0.35">
      <c r="A7" s="336" t="s">
        <v>340</v>
      </c>
      <c r="L7" s="365"/>
      <c r="M7" s="365"/>
      <c r="N7" s="365"/>
      <c r="O7" s="365"/>
      <c r="P7" s="365"/>
      <c r="Q7" s="365"/>
    </row>
    <row r="8" spans="1:17" x14ac:dyDescent="0.35">
      <c r="A8" s="336" t="s">
        <v>341</v>
      </c>
      <c r="L8" s="365"/>
      <c r="M8" s="365"/>
      <c r="N8" s="365"/>
      <c r="O8" s="365"/>
      <c r="P8" s="365"/>
      <c r="Q8" s="365"/>
    </row>
    <row r="9" spans="1:17" x14ac:dyDescent="0.35">
      <c r="A9" s="336" t="s">
        <v>342</v>
      </c>
    </row>
    <row r="10" spans="1:17" x14ac:dyDescent="0.35">
      <c r="A10" s="339" t="s">
        <v>343</v>
      </c>
      <c r="B10" s="340"/>
      <c r="C10" s="340"/>
      <c r="L10" s="366" t="s">
        <v>351</v>
      </c>
      <c r="M10" s="366"/>
      <c r="N10" s="366"/>
      <c r="O10" s="366"/>
      <c r="P10" s="366"/>
      <c r="Q10" s="366"/>
    </row>
    <row r="11" spans="1:17" x14ac:dyDescent="0.35">
      <c r="A11" s="336" t="s">
        <v>344</v>
      </c>
      <c r="L11" s="366"/>
      <c r="M11" s="366"/>
      <c r="N11" s="366"/>
      <c r="O11" s="366"/>
      <c r="P11" s="366"/>
      <c r="Q11" s="366"/>
    </row>
    <row r="12" spans="1:17" x14ac:dyDescent="0.35">
      <c r="A12" s="336" t="s">
        <v>345</v>
      </c>
      <c r="L12" s="366"/>
      <c r="M12" s="366"/>
      <c r="N12" s="366"/>
      <c r="O12" s="366"/>
      <c r="P12" s="366"/>
      <c r="Q12" s="366"/>
    </row>
    <row r="13" spans="1:17" x14ac:dyDescent="0.35">
      <c r="A13" s="336" t="s">
        <v>346</v>
      </c>
    </row>
    <row r="15" spans="1:17" x14ac:dyDescent="0.35">
      <c r="L15" s="337" t="s">
        <v>352</v>
      </c>
    </row>
  </sheetData>
  <mergeCells count="2">
    <mergeCell ref="L4:Q8"/>
    <mergeCell ref="L10:Q12"/>
  </mergeCells>
  <hyperlinks>
    <hyperlink ref="D1" r:id="rId1" xr:uid="{2F6FFC49-BA9D-4263-900B-B06B4FA7628F}"/>
    <hyperlink ref="D2" r:id="rId2" xr:uid="{913BE959-6F53-425E-964A-F9D0BD4CFF9C}"/>
    <hyperlink ref="L15" r:id="rId3" xr:uid="{47114880-A2AB-49A2-9CD9-01A70581260A}"/>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408A-3327-4991-9AF3-383F7E0A3049}">
  <sheetPr codeName="Sheet5">
    <pageSetUpPr autoPageBreaks="0" fitToPage="1"/>
  </sheetPr>
  <dimension ref="A1:GI2501"/>
  <sheetViews>
    <sheetView topLeftCell="T36" zoomScaleNormal="100" workbookViewId="0">
      <selection activeCell="AO39" sqref="AO39"/>
    </sheetView>
  </sheetViews>
  <sheetFormatPr defaultColWidth="0" defaultRowHeight="12.5" customHeight="1" zeroHeight="1" outlineLevelCol="1" x14ac:dyDescent="0.25"/>
  <cols>
    <col min="1" max="1" width="1.6328125" style="175" customWidth="1"/>
    <col min="2" max="2" width="15.453125" style="175" customWidth="1"/>
    <col min="3" max="3" width="10.08984375" style="175" bestFit="1" customWidth="1"/>
    <col min="4" max="4" width="10.90625" style="175" bestFit="1" customWidth="1"/>
    <col min="5" max="6" width="10.6328125" style="175" bestFit="1" customWidth="1"/>
    <col min="7" max="14" width="10.08984375" style="175" customWidth="1"/>
    <col min="15" max="17" width="7" style="321" customWidth="1"/>
    <col min="18" max="22" width="7" style="175" customWidth="1"/>
    <col min="23" max="23" width="8.08984375" style="176" customWidth="1"/>
    <col min="24" max="24" width="11.6328125" style="175" customWidth="1"/>
    <col min="25" max="26" width="9.08984375" style="175" customWidth="1"/>
    <col min="27" max="27" width="10" style="175" customWidth="1"/>
    <col min="28" max="31" width="9.08984375" style="175" customWidth="1"/>
    <col min="32" max="32" width="2.36328125" style="175" customWidth="1"/>
    <col min="33" max="33" width="7.08984375" style="175" customWidth="1"/>
    <col min="34" max="34" width="2.36328125" style="175" customWidth="1"/>
    <col min="35" max="35" width="7" style="175" customWidth="1"/>
    <col min="36" max="36" width="3.6328125" style="175" customWidth="1"/>
    <col min="37" max="37" width="9.453125" style="175" customWidth="1" outlineLevel="1"/>
    <col min="38" max="38" width="9.08984375" style="175" customWidth="1" outlineLevel="1"/>
    <col min="39" max="39" width="9.08984375" style="175" customWidth="1"/>
    <col min="40" max="40" width="5.90625" style="175" customWidth="1"/>
    <col min="41" max="41" width="22.36328125" style="175" bestFit="1" customWidth="1"/>
    <col min="42" max="45" width="9.90625" style="175" customWidth="1"/>
    <col min="46" max="46" width="10.90625" style="175" customWidth="1"/>
    <col min="47" max="47" width="9.08984375" style="175" customWidth="1"/>
    <col min="48" max="48" width="10.90625" style="321" customWidth="1"/>
    <col min="49" max="49" width="5.453125" style="175" customWidth="1"/>
    <col min="50" max="50" width="11.90625" style="321" customWidth="1"/>
    <col min="51" max="51" width="5.453125" style="175" customWidth="1"/>
    <col min="52" max="59" width="9.08984375" style="175" customWidth="1"/>
    <col min="60" max="191" width="0" style="321" hidden="1" customWidth="1"/>
    <col min="192" max="16384" width="9.08984375" style="321" hidden="1"/>
  </cols>
  <sheetData>
    <row r="1" spans="2:50" ht="13" x14ac:dyDescent="0.3">
      <c r="B1" s="174" t="s">
        <v>165</v>
      </c>
      <c r="O1" s="175"/>
      <c r="P1" s="175"/>
      <c r="Q1" s="175"/>
      <c r="AT1" s="177" t="s">
        <v>166</v>
      </c>
      <c r="AV1" s="177" t="s">
        <v>167</v>
      </c>
      <c r="AX1" s="175"/>
    </row>
    <row r="2" spans="2:50" ht="13" x14ac:dyDescent="0.3">
      <c r="B2" s="174" t="s">
        <v>168</v>
      </c>
      <c r="O2" s="175"/>
      <c r="P2" s="175"/>
      <c r="Q2" s="175"/>
      <c r="AN2" s="178"/>
      <c r="AT2" s="179" t="s">
        <v>169</v>
      </c>
      <c r="AV2" s="179" t="s">
        <v>169</v>
      </c>
      <c r="AX2" s="175"/>
    </row>
    <row r="3" spans="2:50" ht="13" x14ac:dyDescent="0.3">
      <c r="O3" s="175"/>
      <c r="P3" s="175"/>
      <c r="Q3" s="175"/>
      <c r="X3" s="180" t="s">
        <v>170</v>
      </c>
      <c r="AN3" s="181"/>
      <c r="AT3" s="182">
        <v>1</v>
      </c>
      <c r="AV3" s="182" t="s">
        <v>171</v>
      </c>
      <c r="AX3" s="175"/>
    </row>
    <row r="4" spans="2:50" ht="13" x14ac:dyDescent="0.3">
      <c r="B4" s="183" t="s">
        <v>172</v>
      </c>
      <c r="C4" s="183"/>
      <c r="D4" s="183"/>
      <c r="E4" s="183"/>
      <c r="F4" s="183"/>
      <c r="O4" s="175"/>
      <c r="P4" s="175"/>
      <c r="Q4" s="175"/>
      <c r="X4" s="175" t="s">
        <v>173</v>
      </c>
      <c r="Z4" s="184">
        <v>9.5</v>
      </c>
      <c r="AT4" s="182">
        <v>2</v>
      </c>
      <c r="AV4" s="182" t="s">
        <v>174</v>
      </c>
      <c r="AX4" s="175"/>
    </row>
    <row r="5" spans="2:50" ht="13" x14ac:dyDescent="0.3">
      <c r="B5" s="183" t="s">
        <v>175</v>
      </c>
      <c r="C5" s="183"/>
      <c r="D5" s="183"/>
      <c r="E5" s="183"/>
      <c r="F5" s="183"/>
      <c r="O5" s="175"/>
      <c r="P5" s="175"/>
      <c r="Q5" s="175"/>
      <c r="X5" s="175" t="s">
        <v>176</v>
      </c>
      <c r="Z5" s="185">
        <v>18328</v>
      </c>
      <c r="AT5" s="182">
        <v>3</v>
      </c>
      <c r="AV5" s="182" t="s">
        <v>177</v>
      </c>
      <c r="AX5" s="175"/>
    </row>
    <row r="6" spans="2:50" x14ac:dyDescent="0.25">
      <c r="B6" s="183" t="s">
        <v>178</v>
      </c>
      <c r="C6" s="183"/>
      <c r="D6" s="183"/>
      <c r="E6" s="183"/>
      <c r="F6" s="183"/>
      <c r="O6" s="175"/>
      <c r="P6" s="175"/>
      <c r="Q6" s="175"/>
      <c r="AT6" s="182">
        <v>4</v>
      </c>
      <c r="AV6" s="182" t="s">
        <v>179</v>
      </c>
      <c r="AX6" s="175"/>
    </row>
    <row r="7" spans="2:50" x14ac:dyDescent="0.25">
      <c r="B7" s="174"/>
      <c r="O7" s="175"/>
      <c r="P7" s="175"/>
      <c r="Q7" s="175"/>
      <c r="Z7" s="451">
        <v>1.0275000000000001</v>
      </c>
      <c r="AT7" s="182">
        <v>5</v>
      </c>
      <c r="AV7" s="182" t="s">
        <v>180</v>
      </c>
      <c r="AX7" s="175"/>
    </row>
    <row r="8" spans="2:50" ht="13" x14ac:dyDescent="0.3">
      <c r="B8" s="391" t="s">
        <v>181</v>
      </c>
      <c r="C8" s="392"/>
      <c r="D8" s="392"/>
      <c r="E8" s="392"/>
      <c r="F8" s="392"/>
      <c r="G8" s="392"/>
      <c r="H8" s="392"/>
      <c r="I8" s="392"/>
      <c r="J8" s="392"/>
      <c r="K8" s="392"/>
      <c r="L8" s="393"/>
      <c r="M8" s="176"/>
      <c r="N8" s="176"/>
      <c r="O8" s="175"/>
      <c r="P8" s="175"/>
      <c r="Q8" s="175"/>
      <c r="Z8" s="451">
        <v>1.0175000000000001</v>
      </c>
      <c r="AC8" s="186"/>
      <c r="AD8" s="186"/>
      <c r="AE8" s="186"/>
      <c r="AT8" s="182">
        <v>6</v>
      </c>
      <c r="AV8" s="182" t="s">
        <v>182</v>
      </c>
      <c r="AX8" s="175"/>
    </row>
    <row r="9" spans="2:50" ht="13" x14ac:dyDescent="0.3">
      <c r="B9" s="187">
        <v>44287</v>
      </c>
      <c r="C9" s="188" t="s">
        <v>375</v>
      </c>
      <c r="D9" s="188" t="s">
        <v>376</v>
      </c>
      <c r="E9" s="188" t="s">
        <v>377</v>
      </c>
      <c r="F9" s="189" t="s">
        <v>378</v>
      </c>
      <c r="G9" s="190">
        <v>44287</v>
      </c>
      <c r="H9" s="191">
        <v>44467</v>
      </c>
      <c r="I9" s="192">
        <v>44652</v>
      </c>
      <c r="J9" s="193">
        <v>44832</v>
      </c>
      <c r="K9" s="191">
        <v>45017</v>
      </c>
      <c r="L9" s="190">
        <v>45197</v>
      </c>
      <c r="M9" s="194"/>
      <c r="N9" s="194"/>
      <c r="O9" s="175"/>
      <c r="P9" s="175"/>
      <c r="Q9" s="175"/>
      <c r="Y9" s="176"/>
      <c r="AT9" s="182">
        <v>7</v>
      </c>
      <c r="AV9" s="182" t="s">
        <v>183</v>
      </c>
      <c r="AX9" s="175"/>
    </row>
    <row r="10" spans="2:50" ht="13.5" thickBot="1" x14ac:dyDescent="0.35">
      <c r="D10" s="195">
        <v>44652</v>
      </c>
      <c r="E10" s="196">
        <v>45017</v>
      </c>
      <c r="F10" s="196">
        <v>45383</v>
      </c>
      <c r="G10" s="197">
        <v>44497</v>
      </c>
      <c r="H10" s="193">
        <v>44862</v>
      </c>
      <c r="I10" s="198">
        <v>45227</v>
      </c>
      <c r="J10" s="199"/>
      <c r="K10" s="199"/>
      <c r="L10" s="200"/>
      <c r="O10" s="175"/>
      <c r="P10" s="175"/>
      <c r="Q10" s="175"/>
      <c r="X10" s="200"/>
      <c r="Y10" s="200">
        <v>2</v>
      </c>
      <c r="Z10" s="200">
        <v>3</v>
      </c>
      <c r="AA10" s="200">
        <v>4</v>
      </c>
      <c r="AB10" s="200">
        <v>5</v>
      </c>
      <c r="AC10" s="200">
        <v>6</v>
      </c>
      <c r="AD10" s="200">
        <v>7</v>
      </c>
      <c r="AE10" s="200">
        <v>8</v>
      </c>
      <c r="AI10" s="181"/>
      <c r="AK10" s="181"/>
      <c r="AT10" s="182">
        <v>8</v>
      </c>
      <c r="AV10" s="182" t="s">
        <v>184</v>
      </c>
      <c r="AX10" s="175"/>
    </row>
    <row r="11" spans="2:50" ht="13" x14ac:dyDescent="0.3">
      <c r="C11" s="200"/>
      <c r="D11" s="200"/>
      <c r="E11" s="200"/>
      <c r="F11" s="200"/>
      <c r="G11" s="200"/>
      <c r="H11" s="200"/>
      <c r="I11" s="200"/>
      <c r="J11" s="200"/>
      <c r="K11" s="200"/>
      <c r="L11" s="200"/>
      <c r="M11" s="200"/>
      <c r="N11" s="200"/>
      <c r="O11" s="175"/>
      <c r="P11" s="175"/>
      <c r="Q11" s="175"/>
      <c r="X11" s="201" t="s">
        <v>185</v>
      </c>
      <c r="Y11" s="369" t="s">
        <v>186</v>
      </c>
      <c r="Z11" s="378"/>
      <c r="AA11" s="202" t="s">
        <v>187</v>
      </c>
      <c r="AB11" s="203" t="s">
        <v>188</v>
      </c>
      <c r="AC11" s="204" t="s">
        <v>187</v>
      </c>
      <c r="AD11" s="205" t="s">
        <v>188</v>
      </c>
      <c r="AE11" s="206" t="s">
        <v>187</v>
      </c>
      <c r="AG11" s="201" t="s">
        <v>189</v>
      </c>
      <c r="AI11" s="207" t="s">
        <v>190</v>
      </c>
      <c r="AK11" s="208"/>
      <c r="AT11" s="182">
        <v>9</v>
      </c>
      <c r="AV11" s="182" t="s">
        <v>191</v>
      </c>
      <c r="AX11" s="175"/>
    </row>
    <row r="12" spans="2:50" ht="13.5" thickBot="1" x14ac:dyDescent="0.35">
      <c r="B12" s="200">
        <v>1</v>
      </c>
      <c r="C12" s="200">
        <v>2</v>
      </c>
      <c r="D12" s="200">
        <v>3</v>
      </c>
      <c r="E12" s="200">
        <v>4</v>
      </c>
      <c r="F12" s="200">
        <v>5</v>
      </c>
      <c r="G12" s="200">
        <v>6</v>
      </c>
      <c r="H12" s="200">
        <v>7</v>
      </c>
      <c r="I12" s="200">
        <v>8</v>
      </c>
      <c r="J12" s="200">
        <v>9</v>
      </c>
      <c r="K12" s="200">
        <v>10</v>
      </c>
      <c r="L12" s="200">
        <v>11</v>
      </c>
      <c r="M12" s="200">
        <v>12</v>
      </c>
      <c r="N12" s="200">
        <v>13</v>
      </c>
      <c r="O12" s="175"/>
      <c r="P12" s="175"/>
      <c r="Q12" s="175"/>
      <c r="X12" s="209"/>
      <c r="Y12" s="210">
        <v>43922</v>
      </c>
      <c r="Z12" s="211">
        <v>44287</v>
      </c>
      <c r="AA12" s="212">
        <v>44287</v>
      </c>
      <c r="AB12" s="213">
        <v>44652</v>
      </c>
      <c r="AC12" s="214">
        <v>44652</v>
      </c>
      <c r="AD12" s="215">
        <v>45017</v>
      </c>
      <c r="AE12" s="216">
        <v>45017</v>
      </c>
      <c r="AG12" s="209" t="s">
        <v>192</v>
      </c>
      <c r="AI12" s="217"/>
      <c r="AK12" s="181"/>
      <c r="AT12" s="182">
        <v>10</v>
      </c>
      <c r="AV12" s="218" t="s">
        <v>193</v>
      </c>
      <c r="AX12" s="177" t="s">
        <v>194</v>
      </c>
    </row>
    <row r="13" spans="2:50" ht="15.5" x14ac:dyDescent="0.3">
      <c r="B13" s="219" t="s">
        <v>195</v>
      </c>
      <c r="C13" s="369" t="s">
        <v>186</v>
      </c>
      <c r="D13" s="370"/>
      <c r="E13" s="371" t="s">
        <v>187</v>
      </c>
      <c r="F13" s="370"/>
      <c r="G13" s="372" t="s">
        <v>186</v>
      </c>
      <c r="H13" s="373"/>
      <c r="I13" s="372" t="s">
        <v>187</v>
      </c>
      <c r="J13" s="373"/>
      <c r="K13" s="367" t="s">
        <v>186</v>
      </c>
      <c r="L13" s="374"/>
      <c r="M13" s="367" t="s">
        <v>187</v>
      </c>
      <c r="N13" s="368"/>
      <c r="O13" s="175"/>
      <c r="P13" s="175"/>
      <c r="Q13" s="175"/>
      <c r="V13" s="220"/>
      <c r="W13" s="221"/>
      <c r="X13" s="222">
        <v>1</v>
      </c>
      <c r="Y13" s="223">
        <v>17842</v>
      </c>
      <c r="Z13" s="452">
        <v>18832.02</v>
      </c>
      <c r="AA13" s="224">
        <v>1527.3333333333333</v>
      </c>
      <c r="AB13" s="225">
        <v>18328</v>
      </c>
      <c r="AC13" s="224">
        <v>1527.3333333333333</v>
      </c>
      <c r="AD13" s="225">
        <v>18328</v>
      </c>
      <c r="AE13" s="226">
        <v>1527.3333333333333</v>
      </c>
      <c r="AG13" s="227">
        <v>9.4998629030042654</v>
      </c>
      <c r="AI13" s="385">
        <v>1</v>
      </c>
      <c r="AK13" s="228"/>
      <c r="AT13" s="182">
        <v>11</v>
      </c>
      <c r="AV13" s="175"/>
      <c r="AX13" s="229" t="s">
        <v>190</v>
      </c>
    </row>
    <row r="14" spans="2:50" ht="16" thickBot="1" x14ac:dyDescent="0.35">
      <c r="B14" s="230"/>
      <c r="C14" s="210">
        <v>44287</v>
      </c>
      <c r="D14" s="231">
        <v>44467</v>
      </c>
      <c r="E14" s="232">
        <v>44287</v>
      </c>
      <c r="F14" s="231">
        <v>44467</v>
      </c>
      <c r="G14" s="233">
        <v>44652</v>
      </c>
      <c r="H14" s="234">
        <v>44832</v>
      </c>
      <c r="I14" s="233">
        <v>44652</v>
      </c>
      <c r="J14" s="234">
        <v>44832</v>
      </c>
      <c r="K14" s="235">
        <v>45017</v>
      </c>
      <c r="L14" s="236">
        <v>45197</v>
      </c>
      <c r="M14" s="235">
        <v>45017</v>
      </c>
      <c r="N14" s="216">
        <v>45197</v>
      </c>
      <c r="O14" s="175"/>
      <c r="P14" s="175"/>
      <c r="Q14" s="175"/>
      <c r="V14" s="220"/>
      <c r="W14" s="221"/>
      <c r="X14" s="222">
        <v>2</v>
      </c>
      <c r="Y14" s="223">
        <v>18198</v>
      </c>
      <c r="Z14" s="452">
        <v>18832.02</v>
      </c>
      <c r="AA14" s="224">
        <v>1527.3333333333333</v>
      </c>
      <c r="AB14" s="225">
        <v>18328</v>
      </c>
      <c r="AC14" s="224">
        <v>1527.3333333333333</v>
      </c>
      <c r="AD14" s="225">
        <v>18328</v>
      </c>
      <c r="AE14" s="226">
        <v>1527.3333333333333</v>
      </c>
      <c r="AG14" s="227">
        <v>9.4998629030042654</v>
      </c>
      <c r="AI14" s="381"/>
      <c r="AK14" s="228"/>
      <c r="AP14" s="237" t="s">
        <v>196</v>
      </c>
      <c r="AQ14" s="238"/>
      <c r="AR14" s="239" t="s">
        <v>197</v>
      </c>
      <c r="AT14" s="218">
        <v>12</v>
      </c>
      <c r="AV14" s="175"/>
      <c r="AX14" s="179" t="s">
        <v>198</v>
      </c>
    </row>
    <row r="15" spans="2:50" ht="15" customHeight="1" x14ac:dyDescent="0.25">
      <c r="B15" s="240" t="s">
        <v>199</v>
      </c>
      <c r="C15" s="167">
        <v>42195</v>
      </c>
      <c r="D15" s="168">
        <v>42195</v>
      </c>
      <c r="E15" s="241">
        <v>3516.25</v>
      </c>
      <c r="F15" s="242">
        <v>3516.25</v>
      </c>
      <c r="G15" s="169">
        <v>42195</v>
      </c>
      <c r="H15" s="168">
        <v>42195</v>
      </c>
      <c r="I15" s="241">
        <v>3516.25</v>
      </c>
      <c r="J15" s="242">
        <v>3516.25</v>
      </c>
      <c r="K15" s="169">
        <v>42195</v>
      </c>
      <c r="L15" s="168">
        <v>42195</v>
      </c>
      <c r="M15" s="243">
        <v>3516.25</v>
      </c>
      <c r="N15" s="242">
        <v>3516.25</v>
      </c>
      <c r="O15" s="175"/>
      <c r="P15" s="175"/>
      <c r="Q15" s="175"/>
      <c r="V15" s="220"/>
      <c r="W15" s="221"/>
      <c r="X15" s="222">
        <v>3</v>
      </c>
      <c r="Y15" s="223">
        <v>18562</v>
      </c>
      <c r="Z15" s="453">
        <v>18886.835000000003</v>
      </c>
      <c r="AA15" s="224">
        <v>1546.8333333333333</v>
      </c>
      <c r="AB15" s="225">
        <v>18562</v>
      </c>
      <c r="AC15" s="224">
        <v>1546.8333333333333</v>
      </c>
      <c r="AD15" s="225">
        <v>18562</v>
      </c>
      <c r="AE15" s="226">
        <v>1546.8333333333333</v>
      </c>
      <c r="AG15" s="227">
        <v>9.6211509824075261</v>
      </c>
      <c r="AI15" s="379">
        <v>2</v>
      </c>
      <c r="AK15" s="228"/>
      <c r="AV15" s="175"/>
      <c r="AX15" s="182">
        <v>17</v>
      </c>
    </row>
    <row r="16" spans="2:50" ht="15" customHeight="1" x14ac:dyDescent="0.3">
      <c r="B16" s="240" t="s">
        <v>200</v>
      </c>
      <c r="C16" s="167">
        <v>43251</v>
      </c>
      <c r="D16" s="168">
        <v>43251</v>
      </c>
      <c r="E16" s="241">
        <v>3604.25</v>
      </c>
      <c r="F16" s="242">
        <v>3604.25</v>
      </c>
      <c r="G16" s="169">
        <v>43251</v>
      </c>
      <c r="H16" s="168">
        <v>43251</v>
      </c>
      <c r="I16" s="241">
        <v>3604.25</v>
      </c>
      <c r="J16" s="242">
        <v>3604.25</v>
      </c>
      <c r="K16" s="169">
        <v>43251</v>
      </c>
      <c r="L16" s="168">
        <v>43251</v>
      </c>
      <c r="M16" s="243">
        <v>3604.25</v>
      </c>
      <c r="N16" s="242">
        <v>3604.25</v>
      </c>
      <c r="O16" s="178"/>
      <c r="P16" s="175"/>
      <c r="Q16" s="175"/>
      <c r="V16" s="220"/>
      <c r="W16" s="221"/>
      <c r="X16" s="222">
        <v>4</v>
      </c>
      <c r="Y16" s="223">
        <v>18933</v>
      </c>
      <c r="Z16" s="453">
        <v>19264.327500000003</v>
      </c>
      <c r="AA16" s="224">
        <v>1577.75</v>
      </c>
      <c r="AB16" s="225">
        <v>18933</v>
      </c>
      <c r="AC16" s="224">
        <v>1577.75</v>
      </c>
      <c r="AD16" s="225">
        <v>18933</v>
      </c>
      <c r="AE16" s="226">
        <v>1577.75</v>
      </c>
      <c r="AG16" s="227">
        <v>9.8134496040255215</v>
      </c>
      <c r="AI16" s="379"/>
      <c r="AK16" s="228"/>
      <c r="AV16" s="177" t="s">
        <v>201</v>
      </c>
      <c r="AX16" s="182">
        <v>18</v>
      </c>
    </row>
    <row r="17" spans="2:50" ht="15" customHeight="1" x14ac:dyDescent="0.3">
      <c r="B17" s="240" t="s">
        <v>202</v>
      </c>
      <c r="C17" s="167">
        <v>44331</v>
      </c>
      <c r="D17" s="168">
        <v>44331</v>
      </c>
      <c r="E17" s="241">
        <v>3694.25</v>
      </c>
      <c r="F17" s="242">
        <v>3694.25</v>
      </c>
      <c r="G17" s="169">
        <v>44331</v>
      </c>
      <c r="H17" s="168">
        <v>44331</v>
      </c>
      <c r="I17" s="241">
        <v>3694.25</v>
      </c>
      <c r="J17" s="242">
        <v>3694.25</v>
      </c>
      <c r="K17" s="169">
        <v>44331</v>
      </c>
      <c r="L17" s="168">
        <v>44331</v>
      </c>
      <c r="M17" s="243">
        <v>3694.25</v>
      </c>
      <c r="N17" s="242">
        <v>3694.25</v>
      </c>
      <c r="O17" s="175"/>
      <c r="P17" s="175"/>
      <c r="Q17" s="175"/>
      <c r="V17" s="220"/>
      <c r="W17" s="221"/>
      <c r="X17" s="222">
        <v>5</v>
      </c>
      <c r="Y17" s="223">
        <v>19312</v>
      </c>
      <c r="Z17" s="453">
        <v>19649.960000000003</v>
      </c>
      <c r="AA17" s="224">
        <v>1609.3333333333333</v>
      </c>
      <c r="AB17" s="225">
        <v>19312</v>
      </c>
      <c r="AC17" s="224">
        <v>1609.3333333333333</v>
      </c>
      <c r="AD17" s="225">
        <v>19312</v>
      </c>
      <c r="AE17" s="226">
        <v>1609.3333333333333</v>
      </c>
      <c r="AG17" s="227">
        <v>10.009894826648752</v>
      </c>
      <c r="AI17" s="381">
        <v>3</v>
      </c>
      <c r="AK17" s="228"/>
      <c r="AV17" s="179" t="s">
        <v>169</v>
      </c>
      <c r="AX17" s="182">
        <v>19</v>
      </c>
    </row>
    <row r="18" spans="2:50" ht="15" customHeight="1" x14ac:dyDescent="0.3">
      <c r="B18" s="240" t="s">
        <v>203</v>
      </c>
      <c r="C18" s="167">
        <v>45434</v>
      </c>
      <c r="D18" s="168">
        <v>45434</v>
      </c>
      <c r="E18" s="241">
        <v>3786.17</v>
      </c>
      <c r="F18" s="242">
        <v>3786.17</v>
      </c>
      <c r="G18" s="169">
        <v>45434</v>
      </c>
      <c r="H18" s="168">
        <v>45434</v>
      </c>
      <c r="I18" s="241">
        <v>3786.17</v>
      </c>
      <c r="J18" s="242">
        <v>3786.17</v>
      </c>
      <c r="K18" s="169">
        <v>45434</v>
      </c>
      <c r="L18" s="168">
        <v>45434</v>
      </c>
      <c r="M18" s="243">
        <v>3786.17</v>
      </c>
      <c r="N18" s="242">
        <v>3786.17</v>
      </c>
      <c r="O18" s="175"/>
      <c r="P18" s="175"/>
      <c r="Q18" s="175"/>
      <c r="V18" s="220"/>
      <c r="W18" s="221"/>
      <c r="X18" s="222">
        <v>6</v>
      </c>
      <c r="Y18" s="223">
        <v>19698</v>
      </c>
      <c r="Z18" s="453">
        <v>20042.715</v>
      </c>
      <c r="AA18" s="224">
        <v>1641.5</v>
      </c>
      <c r="AB18" s="225">
        <v>19698</v>
      </c>
      <c r="AC18" s="224">
        <v>1641.5</v>
      </c>
      <c r="AD18" s="225">
        <v>19698</v>
      </c>
      <c r="AE18" s="226">
        <v>1641.5</v>
      </c>
      <c r="AG18" s="227">
        <v>10.209968325151571</v>
      </c>
      <c r="AI18" s="381"/>
      <c r="AK18" s="228"/>
      <c r="AN18" s="244" t="s">
        <v>204</v>
      </c>
      <c r="AO18" s="245"/>
      <c r="AP18" s="246" t="s">
        <v>376</v>
      </c>
      <c r="AQ18" s="247" t="s">
        <v>377</v>
      </c>
      <c r="AR18" s="247" t="s">
        <v>378</v>
      </c>
      <c r="AS18" s="248" t="s">
        <v>205</v>
      </c>
      <c r="AT18" s="245" t="s">
        <v>206</v>
      </c>
      <c r="AV18" s="182" t="s">
        <v>207</v>
      </c>
      <c r="AX18" s="182">
        <v>20</v>
      </c>
    </row>
    <row r="19" spans="2:50" ht="15" customHeight="1" x14ac:dyDescent="0.25">
      <c r="B19" s="240" t="s">
        <v>208</v>
      </c>
      <c r="C19" s="167">
        <v>46566</v>
      </c>
      <c r="D19" s="168">
        <v>46566</v>
      </c>
      <c r="E19" s="241">
        <v>3880.5</v>
      </c>
      <c r="F19" s="242">
        <v>3880.5</v>
      </c>
      <c r="G19" s="169">
        <v>46566</v>
      </c>
      <c r="H19" s="168">
        <v>46566</v>
      </c>
      <c r="I19" s="241">
        <v>3880.5</v>
      </c>
      <c r="J19" s="242">
        <v>3880.5</v>
      </c>
      <c r="K19" s="169">
        <v>46566</v>
      </c>
      <c r="L19" s="168">
        <v>46566</v>
      </c>
      <c r="M19" s="243">
        <v>3880.5</v>
      </c>
      <c r="N19" s="242">
        <v>3880.5</v>
      </c>
      <c r="O19" s="175"/>
      <c r="P19" s="249"/>
      <c r="Q19" s="249"/>
      <c r="R19" s="249"/>
      <c r="S19" s="249"/>
      <c r="T19" s="249"/>
      <c r="U19" s="249"/>
      <c r="V19" s="220"/>
      <c r="W19" s="221"/>
      <c r="X19" s="222">
        <v>7</v>
      </c>
      <c r="Y19" s="223">
        <v>20092</v>
      </c>
      <c r="Z19" s="453">
        <v>20443.61</v>
      </c>
      <c r="AA19" s="224">
        <v>1674.3333333333333</v>
      </c>
      <c r="AB19" s="225">
        <v>20092</v>
      </c>
      <c r="AC19" s="224">
        <v>1674.3333333333333</v>
      </c>
      <c r="AD19" s="225">
        <v>20092</v>
      </c>
      <c r="AE19" s="226">
        <v>1674.3333333333333</v>
      </c>
      <c r="AG19" s="227">
        <v>10.414188424659628</v>
      </c>
      <c r="AI19" s="379">
        <v>4</v>
      </c>
      <c r="AK19" s="228"/>
      <c r="AN19" s="250"/>
      <c r="AO19" s="251"/>
      <c r="AP19" s="250"/>
      <c r="AQ19" s="252"/>
      <c r="AR19" s="252"/>
      <c r="AS19" s="252"/>
      <c r="AT19" s="251"/>
      <c r="AV19" s="218" t="s">
        <v>209</v>
      </c>
      <c r="AX19" s="182">
        <v>21</v>
      </c>
    </row>
    <row r="20" spans="2:50" ht="15" customHeight="1" x14ac:dyDescent="0.25">
      <c r="B20" s="240" t="s">
        <v>210</v>
      </c>
      <c r="C20" s="167">
        <v>47735</v>
      </c>
      <c r="D20" s="168">
        <v>47735</v>
      </c>
      <c r="E20" s="241">
        <v>3977.92</v>
      </c>
      <c r="F20" s="242">
        <v>3977.92</v>
      </c>
      <c r="G20" s="169">
        <v>47735</v>
      </c>
      <c r="H20" s="168">
        <v>47735</v>
      </c>
      <c r="I20" s="241">
        <v>3977.92</v>
      </c>
      <c r="J20" s="242">
        <v>3977.92</v>
      </c>
      <c r="K20" s="169">
        <v>47735</v>
      </c>
      <c r="L20" s="168">
        <v>47735</v>
      </c>
      <c r="M20" s="243">
        <v>3977.92</v>
      </c>
      <c r="N20" s="242">
        <v>3977.92</v>
      </c>
      <c r="O20" s="386" t="s">
        <v>211</v>
      </c>
      <c r="P20" s="249"/>
      <c r="Q20" s="249"/>
      <c r="R20" s="249"/>
      <c r="S20" s="249"/>
      <c r="T20" s="249"/>
      <c r="U20" s="249"/>
      <c r="V20" s="220"/>
      <c r="W20" s="221"/>
      <c r="X20" s="222">
        <v>8</v>
      </c>
      <c r="Y20" s="223">
        <v>20493</v>
      </c>
      <c r="Z20" s="453">
        <v>20851.627500000002</v>
      </c>
      <c r="AA20" s="224">
        <v>1707.75</v>
      </c>
      <c r="AB20" s="225">
        <v>20493</v>
      </c>
      <c r="AC20" s="224">
        <v>1707.75</v>
      </c>
      <c r="AD20" s="225">
        <v>20493</v>
      </c>
      <c r="AE20" s="226">
        <v>1707.75</v>
      </c>
      <c r="AG20" s="227">
        <v>10.622036800047271</v>
      </c>
      <c r="AI20" s="379"/>
      <c r="AK20" s="228"/>
      <c r="AN20" s="253" t="s">
        <v>212</v>
      </c>
      <c r="AO20" s="254" t="s">
        <v>213</v>
      </c>
      <c r="AP20" s="255">
        <v>1019</v>
      </c>
      <c r="AQ20" s="256">
        <v>1019</v>
      </c>
      <c r="AR20" s="256">
        <v>1019</v>
      </c>
      <c r="AS20" s="256">
        <v>0</v>
      </c>
      <c r="AT20" s="257">
        <v>0</v>
      </c>
      <c r="AU20" s="220"/>
      <c r="AV20" s="220"/>
      <c r="AX20" s="182">
        <v>22</v>
      </c>
    </row>
    <row r="21" spans="2:50" ht="15" customHeight="1" x14ac:dyDescent="0.25">
      <c r="B21" s="240" t="s">
        <v>214</v>
      </c>
      <c r="C21" s="167">
        <v>49019</v>
      </c>
      <c r="D21" s="168">
        <v>49019</v>
      </c>
      <c r="E21" s="241">
        <v>4084.92</v>
      </c>
      <c r="F21" s="242">
        <v>4084.92</v>
      </c>
      <c r="G21" s="169">
        <v>49019</v>
      </c>
      <c r="H21" s="168">
        <v>49019</v>
      </c>
      <c r="I21" s="241">
        <v>4084.92</v>
      </c>
      <c r="J21" s="242">
        <v>4084.92</v>
      </c>
      <c r="K21" s="169">
        <v>49019</v>
      </c>
      <c r="L21" s="168">
        <v>49019</v>
      </c>
      <c r="M21" s="243">
        <v>4084.92</v>
      </c>
      <c r="N21" s="242">
        <v>4084.92</v>
      </c>
      <c r="O21" s="386"/>
      <c r="P21" s="249"/>
      <c r="Q21" s="249"/>
      <c r="R21" s="249"/>
      <c r="S21" s="249"/>
      <c r="T21" s="249"/>
      <c r="U21" s="249"/>
      <c r="V21" s="220"/>
      <c r="W21" s="221"/>
      <c r="X21" s="222">
        <v>9</v>
      </c>
      <c r="Y21" s="223">
        <v>20903</v>
      </c>
      <c r="Z21" s="453">
        <v>21268.802500000002</v>
      </c>
      <c r="AA21" s="224">
        <v>1741.9166666666667</v>
      </c>
      <c r="AB21" s="225">
        <v>20903</v>
      </c>
      <c r="AC21" s="224">
        <v>1741.9166666666667</v>
      </c>
      <c r="AD21" s="225">
        <v>20903</v>
      </c>
      <c r="AE21" s="226">
        <v>1741.9166666666667</v>
      </c>
      <c r="AG21" s="227">
        <v>10.834550101565808</v>
      </c>
      <c r="AI21" s="379"/>
      <c r="AK21" s="228"/>
      <c r="AN21" s="253" t="s">
        <v>215</v>
      </c>
      <c r="AO21" s="254" t="s">
        <v>216</v>
      </c>
      <c r="AP21" s="255">
        <v>322</v>
      </c>
      <c r="AQ21" s="256">
        <v>322</v>
      </c>
      <c r="AR21" s="256">
        <v>322</v>
      </c>
      <c r="AS21" s="256">
        <v>0</v>
      </c>
      <c r="AT21" s="257">
        <v>0</v>
      </c>
      <c r="AU21" s="220"/>
      <c r="AV21" s="220"/>
      <c r="AX21" s="182">
        <v>23</v>
      </c>
    </row>
    <row r="22" spans="2:50" ht="15" customHeight="1" x14ac:dyDescent="0.25">
      <c r="B22" s="240" t="s">
        <v>217</v>
      </c>
      <c r="C22" s="167">
        <v>50151</v>
      </c>
      <c r="D22" s="168">
        <v>50151</v>
      </c>
      <c r="E22" s="241">
        <v>4179.25</v>
      </c>
      <c r="F22" s="242">
        <v>4179.25</v>
      </c>
      <c r="G22" s="169">
        <v>50151</v>
      </c>
      <c r="H22" s="168">
        <v>50151</v>
      </c>
      <c r="I22" s="241">
        <v>4179.25</v>
      </c>
      <c r="J22" s="242">
        <v>4179.25</v>
      </c>
      <c r="K22" s="169">
        <v>50151</v>
      </c>
      <c r="L22" s="168">
        <v>50151</v>
      </c>
      <c r="M22" s="243">
        <v>4179.25</v>
      </c>
      <c r="N22" s="242">
        <v>4179.25</v>
      </c>
      <c r="O22" s="386"/>
      <c r="P22" s="387" t="s">
        <v>218</v>
      </c>
      <c r="Q22" s="249"/>
      <c r="R22" s="249"/>
      <c r="S22" s="249"/>
      <c r="T22" s="249"/>
      <c r="U22" s="249"/>
      <c r="V22" s="220"/>
      <c r="W22" s="221"/>
      <c r="X22" s="222">
        <v>10</v>
      </c>
      <c r="Y22" s="223">
        <v>21322</v>
      </c>
      <c r="Z22" s="453">
        <v>21695.135000000002</v>
      </c>
      <c r="AA22" s="224">
        <v>1776.8333333333333</v>
      </c>
      <c r="AB22" s="225">
        <v>21322</v>
      </c>
      <c r="AC22" s="224">
        <v>1776.8333333333333</v>
      </c>
      <c r="AD22" s="225">
        <v>21322</v>
      </c>
      <c r="AE22" s="226">
        <v>1776.8333333333333</v>
      </c>
      <c r="AG22" s="227">
        <v>11.051728329215241</v>
      </c>
      <c r="AI22" s="379"/>
      <c r="AK22" s="228"/>
      <c r="AN22" s="253" t="s">
        <v>219</v>
      </c>
      <c r="AO22" s="254" t="s">
        <v>220</v>
      </c>
      <c r="AP22" s="255">
        <v>594</v>
      </c>
      <c r="AQ22" s="256">
        <v>594</v>
      </c>
      <c r="AR22" s="256">
        <v>594</v>
      </c>
      <c r="AS22" s="256">
        <v>0</v>
      </c>
      <c r="AT22" s="257">
        <v>0</v>
      </c>
      <c r="AU22" s="220"/>
      <c r="AV22" s="220"/>
      <c r="AX22" s="182">
        <v>24</v>
      </c>
    </row>
    <row r="23" spans="2:50" ht="15" customHeight="1" x14ac:dyDescent="0.25">
      <c r="B23" s="240" t="s">
        <v>221</v>
      </c>
      <c r="C23" s="167">
        <v>51402</v>
      </c>
      <c r="D23" s="168">
        <v>51402</v>
      </c>
      <c r="E23" s="241">
        <v>4283.5</v>
      </c>
      <c r="F23" s="242">
        <v>4283.5</v>
      </c>
      <c r="G23" s="169">
        <v>51402</v>
      </c>
      <c r="H23" s="168">
        <v>51402</v>
      </c>
      <c r="I23" s="241">
        <v>4283.5</v>
      </c>
      <c r="J23" s="242">
        <v>4283.5</v>
      </c>
      <c r="K23" s="169">
        <v>51402</v>
      </c>
      <c r="L23" s="168">
        <v>51402</v>
      </c>
      <c r="M23" s="243">
        <v>4283.5</v>
      </c>
      <c r="N23" s="242">
        <v>4283.5</v>
      </c>
      <c r="O23" s="386"/>
      <c r="P23" s="387"/>
      <c r="Q23" s="249"/>
      <c r="R23" s="249"/>
      <c r="S23" s="249"/>
      <c r="T23" s="249"/>
      <c r="U23" s="249"/>
      <c r="V23" s="220"/>
      <c r="W23" s="221"/>
      <c r="X23" s="222">
        <v>11</v>
      </c>
      <c r="Y23" s="223">
        <v>21748</v>
      </c>
      <c r="Z23" s="453">
        <v>22128.59</v>
      </c>
      <c r="AA23" s="224">
        <v>1812.3333333333333</v>
      </c>
      <c r="AB23" s="225">
        <v>21748</v>
      </c>
      <c r="AC23" s="224">
        <v>1812.3333333333333</v>
      </c>
      <c r="AD23" s="225">
        <v>21748</v>
      </c>
      <c r="AE23" s="226">
        <v>1812.3333333333333</v>
      </c>
      <c r="AG23" s="227">
        <v>11.272534832744256</v>
      </c>
      <c r="AI23" s="379"/>
      <c r="AK23" s="228"/>
      <c r="AN23" s="253" t="s">
        <v>222</v>
      </c>
      <c r="AO23" s="254" t="s">
        <v>223</v>
      </c>
      <c r="AP23" s="255">
        <v>396</v>
      </c>
      <c r="AQ23" s="256">
        <v>396</v>
      </c>
      <c r="AR23" s="256">
        <v>396</v>
      </c>
      <c r="AS23" s="256">
        <v>0</v>
      </c>
      <c r="AT23" s="257">
        <v>0</v>
      </c>
      <c r="AU23" s="220"/>
      <c r="AV23" s="220"/>
      <c r="AX23" s="182">
        <v>25</v>
      </c>
    </row>
    <row r="24" spans="2:50" ht="15" customHeight="1" x14ac:dyDescent="0.25">
      <c r="B24" s="240" t="s">
        <v>224</v>
      </c>
      <c r="C24" s="167">
        <v>52723</v>
      </c>
      <c r="D24" s="168">
        <v>52723</v>
      </c>
      <c r="E24" s="241">
        <v>4393.58</v>
      </c>
      <c r="F24" s="242">
        <v>4393.58</v>
      </c>
      <c r="G24" s="169">
        <v>52723</v>
      </c>
      <c r="H24" s="168">
        <v>52723</v>
      </c>
      <c r="I24" s="241">
        <v>4393.58</v>
      </c>
      <c r="J24" s="242">
        <v>4393.58</v>
      </c>
      <c r="K24" s="169">
        <v>52723</v>
      </c>
      <c r="L24" s="168">
        <v>52723</v>
      </c>
      <c r="M24" s="243">
        <v>4393.58</v>
      </c>
      <c r="N24" s="242">
        <v>4393.58</v>
      </c>
      <c r="O24" s="386"/>
      <c r="P24" s="387"/>
      <c r="Q24" s="175"/>
      <c r="R24" s="249"/>
      <c r="S24" s="249"/>
      <c r="T24" s="249"/>
      <c r="U24" s="249"/>
      <c r="V24" s="220"/>
      <c r="W24" s="221"/>
      <c r="X24" s="222">
        <v>12</v>
      </c>
      <c r="Y24" s="223">
        <v>22183</v>
      </c>
      <c r="Z24" s="453">
        <v>22571.202500000003</v>
      </c>
      <c r="AA24" s="224">
        <v>1848.5833333333333</v>
      </c>
      <c r="AB24" s="225">
        <v>22183</v>
      </c>
      <c r="AC24" s="224">
        <v>1848.5833333333333</v>
      </c>
      <c r="AD24" s="225">
        <v>22183</v>
      </c>
      <c r="AE24" s="226">
        <v>1848.5833333333333</v>
      </c>
      <c r="AG24" s="227">
        <v>11.498006262404168</v>
      </c>
      <c r="AI24" s="379"/>
      <c r="AK24" s="228"/>
      <c r="AN24" s="253" t="s">
        <v>225</v>
      </c>
      <c r="AO24" s="254" t="s">
        <v>226</v>
      </c>
      <c r="AP24" s="255">
        <v>933</v>
      </c>
      <c r="AQ24" s="256">
        <v>933</v>
      </c>
      <c r="AR24" s="256">
        <v>933</v>
      </c>
      <c r="AS24" s="256">
        <v>0</v>
      </c>
      <c r="AT24" s="257">
        <v>0</v>
      </c>
      <c r="AU24" s="220"/>
      <c r="AV24" s="220"/>
      <c r="AX24" s="182">
        <v>26</v>
      </c>
    </row>
    <row r="25" spans="2:50" ht="15" customHeight="1" x14ac:dyDescent="0.25">
      <c r="B25" s="240" t="s">
        <v>227</v>
      </c>
      <c r="C25" s="167">
        <v>54091</v>
      </c>
      <c r="D25" s="168">
        <v>54091</v>
      </c>
      <c r="E25" s="241">
        <v>4507.58</v>
      </c>
      <c r="F25" s="242">
        <v>4507.58</v>
      </c>
      <c r="G25" s="169">
        <v>54091</v>
      </c>
      <c r="H25" s="168">
        <v>54091</v>
      </c>
      <c r="I25" s="241">
        <v>4507.58</v>
      </c>
      <c r="J25" s="242">
        <v>4507.58</v>
      </c>
      <c r="K25" s="169">
        <v>54091</v>
      </c>
      <c r="L25" s="168">
        <v>54091</v>
      </c>
      <c r="M25" s="243">
        <v>4507.58</v>
      </c>
      <c r="N25" s="242">
        <v>4507.58</v>
      </c>
      <c r="O25" s="386"/>
      <c r="P25" s="387"/>
      <c r="Q25" s="388" t="s">
        <v>228</v>
      </c>
      <c r="R25" s="249"/>
      <c r="S25" s="249"/>
      <c r="T25" s="249"/>
      <c r="U25" s="249"/>
      <c r="W25" s="221"/>
      <c r="X25" s="222">
        <v>13</v>
      </c>
      <c r="Y25" s="223">
        <v>0</v>
      </c>
      <c r="Z25" s="453">
        <v>0</v>
      </c>
      <c r="AA25" s="224">
        <v>0</v>
      </c>
      <c r="AB25" s="225">
        <v>0</v>
      </c>
      <c r="AC25" s="224">
        <v>0</v>
      </c>
      <c r="AD25" s="225">
        <v>0</v>
      </c>
      <c r="AE25" s="226">
        <v>0</v>
      </c>
      <c r="AG25" s="227">
        <v>0</v>
      </c>
      <c r="AI25" s="258"/>
      <c r="AK25" s="228"/>
      <c r="AN25" s="253" t="s">
        <v>229</v>
      </c>
      <c r="AO25" s="254" t="s">
        <v>230</v>
      </c>
      <c r="AP25" s="255">
        <v>122</v>
      </c>
      <c r="AQ25" s="256">
        <v>122</v>
      </c>
      <c r="AR25" s="256">
        <v>122</v>
      </c>
      <c r="AS25" s="256">
        <v>0</v>
      </c>
      <c r="AT25" s="257">
        <v>0</v>
      </c>
      <c r="AU25" s="220"/>
      <c r="AV25" s="220"/>
      <c r="AX25" s="182">
        <v>27</v>
      </c>
    </row>
    <row r="26" spans="2:50" ht="15" customHeight="1" x14ac:dyDescent="0.25">
      <c r="B26" s="240" t="s">
        <v>231</v>
      </c>
      <c r="C26" s="167">
        <v>55338</v>
      </c>
      <c r="D26" s="168">
        <v>55338</v>
      </c>
      <c r="E26" s="241">
        <v>4611.5</v>
      </c>
      <c r="F26" s="242">
        <v>4611.5</v>
      </c>
      <c r="G26" s="169">
        <v>55338</v>
      </c>
      <c r="H26" s="168">
        <v>55338</v>
      </c>
      <c r="I26" s="241">
        <v>4611.5</v>
      </c>
      <c r="J26" s="242">
        <v>4611.5</v>
      </c>
      <c r="K26" s="169">
        <v>55338</v>
      </c>
      <c r="L26" s="168">
        <v>55338</v>
      </c>
      <c r="M26" s="243">
        <v>4611.5</v>
      </c>
      <c r="N26" s="242">
        <v>4611.5</v>
      </c>
      <c r="O26" s="386"/>
      <c r="P26" s="387"/>
      <c r="Q26" s="388"/>
      <c r="S26" s="249"/>
      <c r="T26" s="249"/>
      <c r="U26" s="249"/>
      <c r="W26" s="221"/>
      <c r="X26" s="222">
        <v>14</v>
      </c>
      <c r="Y26" s="223">
        <v>0</v>
      </c>
      <c r="Z26" s="453">
        <v>0</v>
      </c>
      <c r="AA26" s="224">
        <v>0</v>
      </c>
      <c r="AB26" s="225">
        <v>0</v>
      </c>
      <c r="AC26" s="224">
        <v>0</v>
      </c>
      <c r="AD26" s="225">
        <v>0</v>
      </c>
      <c r="AE26" s="226">
        <v>0</v>
      </c>
      <c r="AG26" s="227">
        <v>0</v>
      </c>
      <c r="AI26" s="258"/>
      <c r="AK26" s="228"/>
      <c r="AN26" s="253" t="s">
        <v>232</v>
      </c>
      <c r="AO26" s="254" t="s">
        <v>233</v>
      </c>
      <c r="AP26" s="255">
        <v>69</v>
      </c>
      <c r="AQ26" s="256">
        <v>69</v>
      </c>
      <c r="AR26" s="256">
        <v>69</v>
      </c>
      <c r="AS26" s="256">
        <v>0</v>
      </c>
      <c r="AT26" s="257">
        <v>0</v>
      </c>
      <c r="AU26" s="220"/>
      <c r="AV26" s="220"/>
      <c r="AX26" s="182">
        <v>28</v>
      </c>
    </row>
    <row r="27" spans="2:50" ht="15" customHeight="1" x14ac:dyDescent="0.25">
      <c r="B27" s="240" t="s">
        <v>234</v>
      </c>
      <c r="C27" s="167">
        <v>56721</v>
      </c>
      <c r="D27" s="168">
        <v>56721</v>
      </c>
      <c r="E27" s="241">
        <v>4726.75</v>
      </c>
      <c r="F27" s="242">
        <v>4726.75</v>
      </c>
      <c r="G27" s="169">
        <v>56721</v>
      </c>
      <c r="H27" s="168">
        <v>56721</v>
      </c>
      <c r="I27" s="241">
        <v>4726.75</v>
      </c>
      <c r="J27" s="242">
        <v>4726.75</v>
      </c>
      <c r="K27" s="169">
        <v>56721</v>
      </c>
      <c r="L27" s="168">
        <v>56721</v>
      </c>
      <c r="M27" s="243">
        <v>4726.75</v>
      </c>
      <c r="N27" s="242">
        <v>4726.75</v>
      </c>
      <c r="O27" s="386"/>
      <c r="P27" s="387"/>
      <c r="Q27" s="388"/>
      <c r="S27" s="249"/>
      <c r="T27" s="249"/>
      <c r="U27" s="249"/>
      <c r="W27" s="221"/>
      <c r="X27" s="222">
        <v>15</v>
      </c>
      <c r="Y27" s="223">
        <v>23541</v>
      </c>
      <c r="Z27" s="453">
        <v>23952.967500000002</v>
      </c>
      <c r="AA27" s="224">
        <v>1961.75</v>
      </c>
      <c r="AB27" s="225">
        <v>23541</v>
      </c>
      <c r="AC27" s="224">
        <v>1961.75</v>
      </c>
      <c r="AD27" s="225">
        <v>23541</v>
      </c>
      <c r="AE27" s="226">
        <v>1961.75</v>
      </c>
      <c r="AG27" s="227">
        <v>12.201891783043616</v>
      </c>
      <c r="AI27" s="381">
        <v>5</v>
      </c>
      <c r="AN27" s="259" t="s">
        <v>235</v>
      </c>
      <c r="AO27" s="260" t="s">
        <v>236</v>
      </c>
      <c r="AP27" s="261">
        <v>59</v>
      </c>
      <c r="AQ27" s="262">
        <v>59</v>
      </c>
      <c r="AR27" s="262">
        <v>59</v>
      </c>
      <c r="AS27" s="262">
        <v>0</v>
      </c>
      <c r="AT27" s="263">
        <v>0</v>
      </c>
      <c r="AU27" s="220"/>
      <c r="AV27" s="220"/>
      <c r="AX27" s="182">
        <v>29</v>
      </c>
    </row>
    <row r="28" spans="2:50" ht="15" customHeight="1" x14ac:dyDescent="0.25">
      <c r="B28" s="240" t="s">
        <v>237</v>
      </c>
      <c r="C28" s="167">
        <v>58135</v>
      </c>
      <c r="D28" s="168">
        <v>58135</v>
      </c>
      <c r="E28" s="241">
        <v>4844.58</v>
      </c>
      <c r="F28" s="242">
        <v>4844.58</v>
      </c>
      <c r="G28" s="169">
        <v>58135</v>
      </c>
      <c r="H28" s="168">
        <v>58135</v>
      </c>
      <c r="I28" s="241">
        <v>4844.58</v>
      </c>
      <c r="J28" s="242">
        <v>4844.58</v>
      </c>
      <c r="K28" s="169">
        <v>58135</v>
      </c>
      <c r="L28" s="168">
        <v>58135</v>
      </c>
      <c r="M28" s="243">
        <v>4844.58</v>
      </c>
      <c r="N28" s="242">
        <v>4844.58</v>
      </c>
      <c r="O28" s="386"/>
      <c r="P28" s="387"/>
      <c r="Q28" s="388"/>
      <c r="R28" s="389" t="s">
        <v>238</v>
      </c>
      <c r="S28" s="249"/>
      <c r="T28" s="249"/>
      <c r="U28" s="249"/>
      <c r="W28" s="221"/>
      <c r="X28" s="222">
        <v>16</v>
      </c>
      <c r="Y28" s="223">
        <v>24012</v>
      </c>
      <c r="Z28" s="453">
        <v>24432.210000000003</v>
      </c>
      <c r="AA28" s="224">
        <v>2001</v>
      </c>
      <c r="AB28" s="225">
        <v>24012</v>
      </c>
      <c r="AC28" s="224">
        <v>2001</v>
      </c>
      <c r="AD28" s="225">
        <v>24012</v>
      </c>
      <c r="AE28" s="226">
        <v>2001</v>
      </c>
      <c r="AG28" s="227">
        <v>12.446022917227106</v>
      </c>
      <c r="AI28" s="381"/>
      <c r="AV28" s="175"/>
      <c r="AX28" s="182">
        <v>30</v>
      </c>
    </row>
    <row r="29" spans="2:50" ht="15" customHeight="1" x14ac:dyDescent="0.3">
      <c r="B29" s="240" t="s">
        <v>239</v>
      </c>
      <c r="C29" s="167">
        <v>59581</v>
      </c>
      <c r="D29" s="168">
        <v>59581</v>
      </c>
      <c r="E29" s="241">
        <v>4965.08</v>
      </c>
      <c r="F29" s="242">
        <v>4965.08</v>
      </c>
      <c r="G29" s="169">
        <v>59581</v>
      </c>
      <c r="H29" s="168">
        <v>59581</v>
      </c>
      <c r="I29" s="241">
        <v>4965.08</v>
      </c>
      <c r="J29" s="242">
        <v>4965.08</v>
      </c>
      <c r="K29" s="169">
        <v>59581</v>
      </c>
      <c r="L29" s="168">
        <v>59581</v>
      </c>
      <c r="M29" s="243">
        <v>4965.08</v>
      </c>
      <c r="N29" s="242">
        <v>4965.08</v>
      </c>
      <c r="O29" s="386"/>
      <c r="P29" s="387"/>
      <c r="Q29" s="388"/>
      <c r="R29" s="389"/>
      <c r="S29" s="249"/>
      <c r="T29" s="249"/>
      <c r="U29" s="249"/>
      <c r="W29" s="221"/>
      <c r="X29" s="222">
        <v>17</v>
      </c>
      <c r="Y29" s="223">
        <v>24491</v>
      </c>
      <c r="Z29" s="453">
        <v>24919.592500000002</v>
      </c>
      <c r="AA29" s="224">
        <v>2040.9166666666667</v>
      </c>
      <c r="AB29" s="225">
        <v>24491</v>
      </c>
      <c r="AC29" s="224">
        <v>2040.9166666666667</v>
      </c>
      <c r="AD29" s="225">
        <v>24491</v>
      </c>
      <c r="AE29" s="226">
        <v>2040.9166666666667</v>
      </c>
      <c r="AG29" s="227">
        <v>12.694300652415835</v>
      </c>
      <c r="AI29" s="381"/>
      <c r="AO29" s="264" t="s">
        <v>240</v>
      </c>
      <c r="AQ29" s="177" t="s">
        <v>241</v>
      </c>
      <c r="AS29" s="265" t="s">
        <v>242</v>
      </c>
      <c r="AT29" s="266"/>
      <c r="AV29" s="175"/>
      <c r="AX29" s="182">
        <v>31</v>
      </c>
    </row>
    <row r="30" spans="2:50" ht="15" customHeight="1" x14ac:dyDescent="0.25">
      <c r="B30" s="240" t="s">
        <v>243</v>
      </c>
      <c r="C30" s="167">
        <v>61166</v>
      </c>
      <c r="D30" s="168">
        <v>61166</v>
      </c>
      <c r="E30" s="241">
        <v>5097.17</v>
      </c>
      <c r="F30" s="242">
        <v>5097.17</v>
      </c>
      <c r="G30" s="169">
        <v>61166</v>
      </c>
      <c r="H30" s="168">
        <v>61166</v>
      </c>
      <c r="I30" s="241">
        <v>5097.17</v>
      </c>
      <c r="J30" s="242">
        <v>5097.17</v>
      </c>
      <c r="K30" s="169">
        <v>61166</v>
      </c>
      <c r="L30" s="168">
        <v>61166</v>
      </c>
      <c r="M30" s="243">
        <v>5097.17</v>
      </c>
      <c r="N30" s="242">
        <v>5097.17</v>
      </c>
      <c r="O30" s="386"/>
      <c r="P30" s="387"/>
      <c r="Q30" s="388"/>
      <c r="R30" s="389"/>
      <c r="S30" s="249"/>
      <c r="T30" s="249"/>
      <c r="U30" s="249"/>
      <c r="W30" s="221"/>
      <c r="X30" s="222">
        <v>18</v>
      </c>
      <c r="Y30" s="223">
        <v>24982</v>
      </c>
      <c r="Z30" s="453">
        <v>25419.185000000001</v>
      </c>
      <c r="AA30" s="224">
        <v>2081.8333333333335</v>
      </c>
      <c r="AB30" s="225">
        <v>24982</v>
      </c>
      <c r="AC30" s="224">
        <v>2081.8333333333335</v>
      </c>
      <c r="AD30" s="225">
        <v>24982</v>
      </c>
      <c r="AE30" s="226">
        <v>2081.8333333333335</v>
      </c>
      <c r="AG30" s="227">
        <v>12.948798289112425</v>
      </c>
      <c r="AI30" s="381"/>
      <c r="AO30" s="182" t="s">
        <v>244</v>
      </c>
      <c r="AQ30" s="267">
        <v>1</v>
      </c>
      <c r="AS30" s="268" t="s">
        <v>245</v>
      </c>
      <c r="AT30" s="254"/>
      <c r="AV30" s="175"/>
      <c r="AX30" s="182">
        <v>32</v>
      </c>
    </row>
    <row r="31" spans="2:50" ht="15" customHeight="1" x14ac:dyDescent="0.25">
      <c r="B31" s="240" t="s">
        <v>246</v>
      </c>
      <c r="C31" s="167">
        <v>62570</v>
      </c>
      <c r="D31" s="168">
        <v>62570</v>
      </c>
      <c r="E31" s="241">
        <v>5214.17</v>
      </c>
      <c r="F31" s="242">
        <v>5214.17</v>
      </c>
      <c r="G31" s="169">
        <v>62570</v>
      </c>
      <c r="H31" s="168">
        <v>62570</v>
      </c>
      <c r="I31" s="241">
        <v>5214.17</v>
      </c>
      <c r="J31" s="242">
        <v>5214.17</v>
      </c>
      <c r="K31" s="169">
        <v>62570</v>
      </c>
      <c r="L31" s="168">
        <v>62570</v>
      </c>
      <c r="M31" s="243">
        <v>5214.17</v>
      </c>
      <c r="N31" s="242">
        <v>5214.17</v>
      </c>
      <c r="O31" s="386"/>
      <c r="P31" s="387"/>
      <c r="Q31" s="388"/>
      <c r="R31" s="389"/>
      <c r="T31" s="249"/>
      <c r="U31" s="249"/>
      <c r="W31" s="221"/>
      <c r="X31" s="222">
        <v>19</v>
      </c>
      <c r="Y31" s="223">
        <v>25481</v>
      </c>
      <c r="Z31" s="453">
        <v>25926.917500000003</v>
      </c>
      <c r="AA31" s="224">
        <v>2123.4166666666665</v>
      </c>
      <c r="AB31" s="225">
        <v>25481</v>
      </c>
      <c r="AC31" s="224">
        <v>2123.4166666666665</v>
      </c>
      <c r="AD31" s="225">
        <v>25481</v>
      </c>
      <c r="AE31" s="226">
        <v>2123.4166666666665</v>
      </c>
      <c r="AG31" s="227">
        <v>13.207442526814253</v>
      </c>
      <c r="AI31" s="381"/>
      <c r="AO31" s="182" t="s">
        <v>247</v>
      </c>
      <c r="AQ31" s="269">
        <v>2</v>
      </c>
      <c r="AS31" s="270" t="s">
        <v>248</v>
      </c>
      <c r="AT31" s="260"/>
      <c r="AV31" s="175"/>
      <c r="AX31" s="182">
        <v>33</v>
      </c>
    </row>
    <row r="32" spans="2:50" ht="15" customHeight="1" x14ac:dyDescent="0.25">
      <c r="B32" s="240" t="s">
        <v>249</v>
      </c>
      <c r="C32" s="167">
        <v>63508</v>
      </c>
      <c r="D32" s="168">
        <v>63508</v>
      </c>
      <c r="E32" s="241">
        <v>5292.33</v>
      </c>
      <c r="F32" s="242">
        <v>5292.33</v>
      </c>
      <c r="G32" s="169">
        <v>63508</v>
      </c>
      <c r="H32" s="168">
        <v>63508</v>
      </c>
      <c r="I32" s="241">
        <v>5292.33</v>
      </c>
      <c r="J32" s="242">
        <v>5292.33</v>
      </c>
      <c r="K32" s="169">
        <v>63508</v>
      </c>
      <c r="L32" s="168">
        <v>63508</v>
      </c>
      <c r="M32" s="243">
        <v>5292.33</v>
      </c>
      <c r="N32" s="242">
        <v>5292.33</v>
      </c>
      <c r="O32" s="386"/>
      <c r="P32" s="387"/>
      <c r="Q32" s="388"/>
      <c r="R32" s="389"/>
      <c r="T32" s="249"/>
      <c r="U32" s="249"/>
      <c r="W32" s="221"/>
      <c r="X32" s="222">
        <v>20</v>
      </c>
      <c r="Y32" s="223">
        <v>25991</v>
      </c>
      <c r="Z32" s="453">
        <v>26445.842500000002</v>
      </c>
      <c r="AA32" s="224">
        <v>2165.9166666666665</v>
      </c>
      <c r="AB32" s="225">
        <v>25991</v>
      </c>
      <c r="AC32" s="224">
        <v>2165.9166666666665</v>
      </c>
      <c r="AD32" s="225">
        <v>25991</v>
      </c>
      <c r="AE32" s="226">
        <v>2165.9166666666665</v>
      </c>
      <c r="AG32" s="227">
        <v>13.471788340898289</v>
      </c>
      <c r="AI32" s="381"/>
      <c r="AO32" s="182" t="s">
        <v>250</v>
      </c>
      <c r="AQ32" s="269">
        <v>3</v>
      </c>
      <c r="AV32" s="175"/>
      <c r="AX32" s="182">
        <v>34</v>
      </c>
    </row>
    <row r="33" spans="2:50" ht="15" customHeight="1" x14ac:dyDescent="0.25">
      <c r="B33" s="240" t="s">
        <v>251</v>
      </c>
      <c r="C33" s="167">
        <v>64143</v>
      </c>
      <c r="D33" s="168">
        <v>64143</v>
      </c>
      <c r="E33" s="241">
        <v>5345.25</v>
      </c>
      <c r="F33" s="242">
        <v>5345.25</v>
      </c>
      <c r="G33" s="169">
        <v>64143</v>
      </c>
      <c r="H33" s="168">
        <v>64143</v>
      </c>
      <c r="I33" s="241">
        <v>5345.25</v>
      </c>
      <c r="J33" s="242">
        <v>5345.25</v>
      </c>
      <c r="K33" s="169">
        <v>64143</v>
      </c>
      <c r="L33" s="168">
        <v>64143</v>
      </c>
      <c r="M33" s="243">
        <v>5345.25</v>
      </c>
      <c r="N33" s="242">
        <v>5345.25</v>
      </c>
      <c r="O33" s="249"/>
      <c r="P33" s="387"/>
      <c r="Q33" s="388"/>
      <c r="R33" s="389"/>
      <c r="S33" s="390" t="s">
        <v>252</v>
      </c>
      <c r="T33" s="249"/>
      <c r="U33" s="249"/>
      <c r="W33" s="221"/>
      <c r="X33" s="222">
        <v>21</v>
      </c>
      <c r="Y33" s="223">
        <v>26511</v>
      </c>
      <c r="Z33" s="453">
        <v>26974.942500000001</v>
      </c>
      <c r="AA33" s="224">
        <v>2209.25</v>
      </c>
      <c r="AB33" s="225">
        <v>26511</v>
      </c>
      <c r="AC33" s="224">
        <v>2209.25</v>
      </c>
      <c r="AD33" s="225">
        <v>26511</v>
      </c>
      <c r="AE33" s="226">
        <v>2209.25</v>
      </c>
      <c r="AG33" s="227">
        <v>13.741317406238872</v>
      </c>
      <c r="AI33" s="258"/>
      <c r="AO33" s="182" t="s">
        <v>253</v>
      </c>
      <c r="AQ33" s="269">
        <v>4</v>
      </c>
      <c r="AV33" s="175"/>
      <c r="AX33" s="182">
        <v>35</v>
      </c>
    </row>
    <row r="34" spans="2:50" ht="15" customHeight="1" x14ac:dyDescent="0.25">
      <c r="B34" s="240" t="s">
        <v>254</v>
      </c>
      <c r="C34" s="167">
        <v>65735</v>
      </c>
      <c r="D34" s="168">
        <v>65735</v>
      </c>
      <c r="E34" s="241">
        <v>5477.92</v>
      </c>
      <c r="F34" s="242">
        <v>5477.92</v>
      </c>
      <c r="G34" s="169">
        <v>65735</v>
      </c>
      <c r="H34" s="168">
        <v>65735</v>
      </c>
      <c r="I34" s="241">
        <v>5477.92</v>
      </c>
      <c r="J34" s="242">
        <v>5477.92</v>
      </c>
      <c r="K34" s="169">
        <v>65735</v>
      </c>
      <c r="L34" s="168">
        <v>65735</v>
      </c>
      <c r="M34" s="243">
        <v>5477.92</v>
      </c>
      <c r="N34" s="242">
        <v>5477.92</v>
      </c>
      <c r="O34" s="249"/>
      <c r="P34" s="387"/>
      <c r="Q34" s="388"/>
      <c r="R34" s="389"/>
      <c r="S34" s="390"/>
      <c r="U34" s="249"/>
      <c r="W34" s="221"/>
      <c r="X34" s="222">
        <v>22</v>
      </c>
      <c r="Y34" s="223">
        <v>27041</v>
      </c>
      <c r="Z34" s="453">
        <v>27514.217500000002</v>
      </c>
      <c r="AA34" s="224">
        <v>2253.4166666666665</v>
      </c>
      <c r="AB34" s="225">
        <v>27041</v>
      </c>
      <c r="AC34" s="224">
        <v>2253.4166666666665</v>
      </c>
      <c r="AD34" s="225">
        <v>27041</v>
      </c>
      <c r="AE34" s="226">
        <v>2253.4166666666665</v>
      </c>
      <c r="AG34" s="227">
        <v>14.016029722836004</v>
      </c>
      <c r="AI34" s="379">
        <v>6</v>
      </c>
      <c r="AO34" s="182" t="s">
        <v>255</v>
      </c>
      <c r="AQ34" s="269">
        <v>5</v>
      </c>
      <c r="AV34" s="175"/>
      <c r="AX34" s="182">
        <v>36</v>
      </c>
    </row>
    <row r="35" spans="2:50" ht="15" customHeight="1" x14ac:dyDescent="0.3">
      <c r="B35" s="240" t="s">
        <v>256</v>
      </c>
      <c r="C35" s="167">
        <v>67364</v>
      </c>
      <c r="D35" s="168">
        <v>67364</v>
      </c>
      <c r="E35" s="241">
        <v>5613.67</v>
      </c>
      <c r="F35" s="242">
        <v>5613.67</v>
      </c>
      <c r="G35" s="169">
        <v>67364</v>
      </c>
      <c r="H35" s="168">
        <v>67364</v>
      </c>
      <c r="I35" s="241">
        <v>5613.67</v>
      </c>
      <c r="J35" s="242">
        <v>5613.67</v>
      </c>
      <c r="K35" s="169">
        <v>67364</v>
      </c>
      <c r="L35" s="168">
        <v>67364</v>
      </c>
      <c r="M35" s="243">
        <v>5613.67</v>
      </c>
      <c r="N35" s="242">
        <v>5613.67</v>
      </c>
      <c r="O35" s="249"/>
      <c r="P35" s="387"/>
      <c r="Q35" s="388"/>
      <c r="R35" s="389"/>
      <c r="S35" s="390"/>
      <c r="U35" s="249"/>
      <c r="W35" s="221"/>
      <c r="X35" s="222">
        <v>23</v>
      </c>
      <c r="Y35" s="223">
        <v>27741</v>
      </c>
      <c r="Z35" s="453">
        <v>28226.467500000002</v>
      </c>
      <c r="AA35" s="224">
        <v>2311.75</v>
      </c>
      <c r="AB35" s="225">
        <v>27741</v>
      </c>
      <c r="AC35" s="224">
        <v>2311.75</v>
      </c>
      <c r="AD35" s="225">
        <v>27741</v>
      </c>
      <c r="AE35" s="226">
        <v>2311.75</v>
      </c>
      <c r="AG35" s="227">
        <v>14.378857310794483</v>
      </c>
      <c r="AI35" s="379"/>
      <c r="AO35" s="182" t="s">
        <v>257</v>
      </c>
      <c r="AQ35" s="269">
        <v>6</v>
      </c>
      <c r="AS35" s="271" t="s">
        <v>258</v>
      </c>
      <c r="AT35" s="272"/>
      <c r="AV35" s="175"/>
      <c r="AX35" s="182">
        <v>37</v>
      </c>
    </row>
    <row r="36" spans="2:50" ht="15" customHeight="1" x14ac:dyDescent="0.25">
      <c r="B36" s="240" t="s">
        <v>259</v>
      </c>
      <c r="C36" s="167">
        <v>68347</v>
      </c>
      <c r="D36" s="168">
        <v>68347</v>
      </c>
      <c r="E36" s="241">
        <v>5695.58</v>
      </c>
      <c r="F36" s="242">
        <v>5695.58</v>
      </c>
      <c r="G36" s="169">
        <v>68347</v>
      </c>
      <c r="H36" s="168">
        <v>68347</v>
      </c>
      <c r="I36" s="241">
        <v>5695.58</v>
      </c>
      <c r="J36" s="242">
        <v>5695.58</v>
      </c>
      <c r="K36" s="169">
        <v>68347</v>
      </c>
      <c r="L36" s="168">
        <v>68347</v>
      </c>
      <c r="M36" s="243">
        <v>5695.58</v>
      </c>
      <c r="N36" s="242">
        <v>5695.58</v>
      </c>
      <c r="O36" s="249"/>
      <c r="P36" s="387"/>
      <c r="Q36" s="388"/>
      <c r="R36" s="389"/>
      <c r="S36" s="390"/>
      <c r="U36" s="249"/>
      <c r="W36" s="221"/>
      <c r="X36" s="222">
        <v>24</v>
      </c>
      <c r="Y36" s="223">
        <v>28672</v>
      </c>
      <c r="Z36" s="453">
        <v>29173.760000000002</v>
      </c>
      <c r="AA36" s="224">
        <v>2389.3333333333335</v>
      </c>
      <c r="AB36" s="225">
        <v>28672</v>
      </c>
      <c r="AC36" s="224">
        <v>2389.3333333333335</v>
      </c>
      <c r="AD36" s="225">
        <v>28672</v>
      </c>
      <c r="AE36" s="226">
        <v>2389.3333333333335</v>
      </c>
      <c r="AG36" s="227">
        <v>14.86141800277926</v>
      </c>
      <c r="AI36" s="379"/>
      <c r="AO36" s="182" t="s">
        <v>260</v>
      </c>
      <c r="AQ36" s="269">
        <v>7</v>
      </c>
      <c r="AS36" s="273" t="s">
        <v>261</v>
      </c>
      <c r="AT36" s="251"/>
      <c r="AV36" s="175"/>
      <c r="AX36" s="182">
        <v>38</v>
      </c>
    </row>
    <row r="37" spans="2:50" ht="15" customHeight="1" x14ac:dyDescent="0.25">
      <c r="B37" s="240" t="s">
        <v>262</v>
      </c>
      <c r="C37" s="167">
        <v>69031</v>
      </c>
      <c r="D37" s="168">
        <v>69031</v>
      </c>
      <c r="E37" s="241">
        <v>5752.58</v>
      </c>
      <c r="F37" s="242">
        <v>5752.58</v>
      </c>
      <c r="G37" s="169">
        <v>69031</v>
      </c>
      <c r="H37" s="168">
        <v>69031</v>
      </c>
      <c r="I37" s="241">
        <v>5752.58</v>
      </c>
      <c r="J37" s="242">
        <v>5752.58</v>
      </c>
      <c r="K37" s="169">
        <v>69031</v>
      </c>
      <c r="L37" s="168">
        <v>69031</v>
      </c>
      <c r="M37" s="243">
        <v>5752.58</v>
      </c>
      <c r="N37" s="242">
        <v>5752.58</v>
      </c>
      <c r="O37" s="249"/>
      <c r="P37" s="249"/>
      <c r="Q37" s="388"/>
      <c r="R37" s="389"/>
      <c r="S37" s="390"/>
      <c r="T37" s="380" t="s">
        <v>263</v>
      </c>
      <c r="W37" s="221"/>
      <c r="X37" s="222">
        <v>25</v>
      </c>
      <c r="Y37" s="223">
        <v>29577</v>
      </c>
      <c r="Z37" s="453">
        <v>30094.597500000003</v>
      </c>
      <c r="AA37" s="224">
        <v>2464.75</v>
      </c>
      <c r="AB37" s="225">
        <v>29577</v>
      </c>
      <c r="AC37" s="224">
        <v>2464.75</v>
      </c>
      <c r="AD37" s="225">
        <v>29577</v>
      </c>
      <c r="AE37" s="226">
        <v>2464.75</v>
      </c>
      <c r="AG37" s="227">
        <v>15.330502241497006</v>
      </c>
      <c r="AI37" s="379"/>
      <c r="AO37" s="182" t="s">
        <v>264</v>
      </c>
      <c r="AQ37" s="269">
        <v>8</v>
      </c>
      <c r="AS37" s="274" t="s">
        <v>265</v>
      </c>
      <c r="AT37" s="260"/>
      <c r="AV37" s="175"/>
      <c r="AX37" s="182">
        <v>39</v>
      </c>
    </row>
    <row r="38" spans="2:50" ht="15" customHeight="1" x14ac:dyDescent="0.25">
      <c r="B38" s="240" t="s">
        <v>266</v>
      </c>
      <c r="C38" s="167">
        <v>70745</v>
      </c>
      <c r="D38" s="168">
        <v>70745</v>
      </c>
      <c r="E38" s="241">
        <v>5895.42</v>
      </c>
      <c r="F38" s="242">
        <v>5895.42</v>
      </c>
      <c r="G38" s="169">
        <v>70745</v>
      </c>
      <c r="H38" s="168">
        <v>70745</v>
      </c>
      <c r="I38" s="241">
        <v>5895.42</v>
      </c>
      <c r="J38" s="242">
        <v>5895.42</v>
      </c>
      <c r="K38" s="169">
        <v>70745</v>
      </c>
      <c r="L38" s="168">
        <v>70745</v>
      </c>
      <c r="M38" s="243">
        <v>5895.42</v>
      </c>
      <c r="N38" s="242">
        <v>5895.42</v>
      </c>
      <c r="O38" s="249"/>
      <c r="P38" s="249"/>
      <c r="Q38" s="388"/>
      <c r="R38" s="389"/>
      <c r="S38" s="390"/>
      <c r="T38" s="380"/>
      <c r="U38" s="249"/>
      <c r="W38" s="221"/>
      <c r="X38" s="222">
        <v>26</v>
      </c>
      <c r="Y38" s="223">
        <v>30451</v>
      </c>
      <c r="Z38" s="453">
        <v>30983.892500000002</v>
      </c>
      <c r="AA38" s="224">
        <v>2537.5833333333335</v>
      </c>
      <c r="AB38" s="225">
        <v>30451</v>
      </c>
      <c r="AC38" s="224">
        <v>2537.5833333333335</v>
      </c>
      <c r="AD38" s="225">
        <v>30451</v>
      </c>
      <c r="AE38" s="226">
        <v>2537.5833333333335</v>
      </c>
      <c r="AG38" s="227">
        <v>15.783518401319448</v>
      </c>
      <c r="AI38" s="379"/>
      <c r="AO38" s="182" t="s">
        <v>267</v>
      </c>
      <c r="AQ38" s="269">
        <v>9</v>
      </c>
      <c r="AV38" s="175"/>
      <c r="AX38" s="182">
        <v>40</v>
      </c>
    </row>
    <row r="39" spans="2:50" ht="15" customHeight="1" x14ac:dyDescent="0.25">
      <c r="B39" s="240" t="s">
        <v>268</v>
      </c>
      <c r="C39" s="167">
        <v>72497</v>
      </c>
      <c r="D39" s="168">
        <v>72497</v>
      </c>
      <c r="E39" s="241">
        <v>6041.42</v>
      </c>
      <c r="F39" s="242">
        <v>6041.42</v>
      </c>
      <c r="G39" s="169">
        <v>72497</v>
      </c>
      <c r="H39" s="168">
        <v>72497</v>
      </c>
      <c r="I39" s="241">
        <v>6041.42</v>
      </c>
      <c r="J39" s="242">
        <v>6041.42</v>
      </c>
      <c r="K39" s="169">
        <v>72497</v>
      </c>
      <c r="L39" s="168">
        <v>72497</v>
      </c>
      <c r="M39" s="243">
        <v>6041.42</v>
      </c>
      <c r="N39" s="242">
        <v>6041.42</v>
      </c>
      <c r="O39" s="249"/>
      <c r="P39" s="249"/>
      <c r="Q39" s="388"/>
      <c r="R39" s="389"/>
      <c r="S39" s="390"/>
      <c r="T39" s="380"/>
      <c r="U39" s="249"/>
      <c r="W39" s="221"/>
      <c r="X39" s="222">
        <v>27</v>
      </c>
      <c r="Y39" s="223">
        <v>31346</v>
      </c>
      <c r="Z39" s="453">
        <v>31894.555000000004</v>
      </c>
      <c r="AA39" s="224">
        <v>2612.1666666666665</v>
      </c>
      <c r="AB39" s="225">
        <v>31346</v>
      </c>
      <c r="AC39" s="224">
        <v>2612.1666666666665</v>
      </c>
      <c r="AD39" s="225">
        <v>31346</v>
      </c>
      <c r="AE39" s="226">
        <v>2612.1666666666665</v>
      </c>
      <c r="AG39" s="227">
        <v>16.247419388780646</v>
      </c>
      <c r="AI39" s="381">
        <v>7</v>
      </c>
      <c r="AO39" s="182" t="s">
        <v>269</v>
      </c>
      <c r="AQ39" s="269">
        <v>10</v>
      </c>
      <c r="AV39" s="175"/>
      <c r="AX39" s="182">
        <v>41</v>
      </c>
    </row>
    <row r="40" spans="2:50" ht="15" customHeight="1" x14ac:dyDescent="0.3">
      <c r="B40" s="240" t="s">
        <v>270</v>
      </c>
      <c r="C40" s="167">
        <v>73559</v>
      </c>
      <c r="D40" s="168">
        <v>73559</v>
      </c>
      <c r="E40" s="241">
        <v>6129.92</v>
      </c>
      <c r="F40" s="242">
        <v>6129.92</v>
      </c>
      <c r="G40" s="169">
        <v>73559</v>
      </c>
      <c r="H40" s="168">
        <v>73559</v>
      </c>
      <c r="I40" s="241">
        <v>6129.92</v>
      </c>
      <c r="J40" s="242">
        <v>6129.92</v>
      </c>
      <c r="K40" s="169">
        <v>73559</v>
      </c>
      <c r="L40" s="168">
        <v>73559</v>
      </c>
      <c r="M40" s="243">
        <v>6129.92</v>
      </c>
      <c r="N40" s="242">
        <v>6129.92</v>
      </c>
      <c r="O40" s="249"/>
      <c r="P40" s="249"/>
      <c r="Q40" s="388"/>
      <c r="R40" s="389"/>
      <c r="S40" s="390"/>
      <c r="T40" s="380"/>
      <c r="U40" s="249"/>
      <c r="W40" s="221"/>
      <c r="X40" s="222">
        <v>28</v>
      </c>
      <c r="Y40" s="223">
        <v>32234</v>
      </c>
      <c r="Z40" s="453">
        <v>32798.095000000001</v>
      </c>
      <c r="AA40" s="224">
        <v>2686.1666666666665</v>
      </c>
      <c r="AB40" s="225">
        <v>32234</v>
      </c>
      <c r="AC40" s="224">
        <v>2686.1666666666665</v>
      </c>
      <c r="AD40" s="225">
        <v>32234</v>
      </c>
      <c r="AE40" s="226">
        <v>2686.1666666666665</v>
      </c>
      <c r="AG40" s="227">
        <v>16.707692100362255</v>
      </c>
      <c r="AI40" s="381"/>
      <c r="AO40" s="182" t="s">
        <v>271</v>
      </c>
      <c r="AQ40" s="269">
        <v>11</v>
      </c>
      <c r="AS40" s="271" t="s">
        <v>272</v>
      </c>
      <c r="AT40" s="272"/>
      <c r="AV40" s="175"/>
      <c r="AX40" s="182">
        <v>42</v>
      </c>
    </row>
    <row r="41" spans="2:50" ht="15" customHeight="1" x14ac:dyDescent="0.25">
      <c r="B41" s="240" t="s">
        <v>273</v>
      </c>
      <c r="C41" s="167">
        <v>74295</v>
      </c>
      <c r="D41" s="168">
        <v>74295</v>
      </c>
      <c r="E41" s="241">
        <v>6191.25</v>
      </c>
      <c r="F41" s="242">
        <v>6191.25</v>
      </c>
      <c r="G41" s="169">
        <v>74295</v>
      </c>
      <c r="H41" s="168">
        <v>74295</v>
      </c>
      <c r="I41" s="241">
        <v>6191.25</v>
      </c>
      <c r="J41" s="242">
        <v>6191.25</v>
      </c>
      <c r="K41" s="169">
        <v>74295</v>
      </c>
      <c r="L41" s="168">
        <v>74295</v>
      </c>
      <c r="M41" s="243">
        <v>6191.25</v>
      </c>
      <c r="N41" s="242">
        <v>6191.25</v>
      </c>
      <c r="O41" s="249"/>
      <c r="P41" s="249"/>
      <c r="Q41" s="249"/>
      <c r="R41" s="389"/>
      <c r="S41" s="390"/>
      <c r="T41" s="380"/>
      <c r="U41" s="382" t="s">
        <v>274</v>
      </c>
      <c r="W41" s="221"/>
      <c r="X41" s="222">
        <v>29</v>
      </c>
      <c r="Y41" s="223">
        <v>32910</v>
      </c>
      <c r="Z41" s="453">
        <v>33485.925000000003</v>
      </c>
      <c r="AA41" s="224">
        <v>2742.5</v>
      </c>
      <c r="AB41" s="225">
        <v>32910</v>
      </c>
      <c r="AC41" s="224">
        <v>2742.5</v>
      </c>
      <c r="AD41" s="225">
        <v>32910</v>
      </c>
      <c r="AE41" s="226">
        <v>2742.5</v>
      </c>
      <c r="AG41" s="227">
        <v>17.058079885305016</v>
      </c>
      <c r="AI41" s="381"/>
      <c r="AO41" s="182" t="s">
        <v>275</v>
      </c>
      <c r="AQ41" s="269">
        <v>12</v>
      </c>
      <c r="AS41" s="275">
        <v>0.13800000000000001</v>
      </c>
      <c r="AT41" s="251"/>
      <c r="AV41" s="175"/>
      <c r="AX41" s="182">
        <v>43</v>
      </c>
    </row>
    <row r="42" spans="2:50" ht="15" customHeight="1" x14ac:dyDescent="0.25">
      <c r="B42" s="240" t="s">
        <v>276</v>
      </c>
      <c r="C42" s="167">
        <v>76141</v>
      </c>
      <c r="D42" s="168">
        <v>76141</v>
      </c>
      <c r="E42" s="241">
        <v>6345.08</v>
      </c>
      <c r="F42" s="242">
        <v>6345.08</v>
      </c>
      <c r="G42" s="169">
        <v>76141</v>
      </c>
      <c r="H42" s="168">
        <v>76141</v>
      </c>
      <c r="I42" s="241">
        <v>6345.08</v>
      </c>
      <c r="J42" s="242">
        <v>6345.08</v>
      </c>
      <c r="K42" s="169">
        <v>76141</v>
      </c>
      <c r="L42" s="168">
        <v>76141</v>
      </c>
      <c r="M42" s="243">
        <v>6345.08</v>
      </c>
      <c r="N42" s="242">
        <v>6345.08</v>
      </c>
      <c r="O42" s="249"/>
      <c r="P42" s="249"/>
      <c r="Q42" s="249"/>
      <c r="R42" s="389"/>
      <c r="S42" s="390"/>
      <c r="T42" s="380"/>
      <c r="U42" s="382"/>
      <c r="W42" s="221"/>
      <c r="X42" s="222">
        <v>30</v>
      </c>
      <c r="Y42" s="223">
        <v>33782</v>
      </c>
      <c r="Z42" s="453">
        <v>34373.185000000005</v>
      </c>
      <c r="AA42" s="224">
        <v>2815.1666666666665</v>
      </c>
      <c r="AB42" s="225">
        <v>33782</v>
      </c>
      <c r="AC42" s="224">
        <v>2815.1666666666665</v>
      </c>
      <c r="AD42" s="225">
        <v>33782</v>
      </c>
      <c r="AE42" s="226">
        <v>2815.1666666666665</v>
      </c>
      <c r="AG42" s="227">
        <v>17.510059394876148</v>
      </c>
      <c r="AI42" s="381"/>
      <c r="AO42" s="182" t="s">
        <v>277</v>
      </c>
      <c r="AQ42" s="269">
        <v>13</v>
      </c>
      <c r="AS42" s="276">
        <v>0</v>
      </c>
      <c r="AT42" s="260"/>
      <c r="AV42" s="175"/>
      <c r="AX42" s="182">
        <v>44</v>
      </c>
    </row>
    <row r="43" spans="2:50" ht="15" customHeight="1" x14ac:dyDescent="0.25">
      <c r="B43" s="240" t="s">
        <v>278</v>
      </c>
      <c r="C43" s="167">
        <v>78025</v>
      </c>
      <c r="D43" s="168">
        <v>78025</v>
      </c>
      <c r="E43" s="241">
        <v>6502.08</v>
      </c>
      <c r="F43" s="242">
        <v>6502.08</v>
      </c>
      <c r="G43" s="169">
        <v>78025</v>
      </c>
      <c r="H43" s="168">
        <v>78025</v>
      </c>
      <c r="I43" s="241">
        <v>6502.08</v>
      </c>
      <c r="J43" s="242">
        <v>6502.08</v>
      </c>
      <c r="K43" s="169">
        <v>78025</v>
      </c>
      <c r="L43" s="168">
        <v>78025</v>
      </c>
      <c r="M43" s="243">
        <v>6502.08</v>
      </c>
      <c r="N43" s="242">
        <v>6502.08</v>
      </c>
      <c r="O43" s="249"/>
      <c r="P43" s="249"/>
      <c r="Q43" s="249"/>
      <c r="R43" s="389"/>
      <c r="S43" s="390"/>
      <c r="T43" s="380"/>
      <c r="U43" s="382"/>
      <c r="W43" s="221"/>
      <c r="X43" s="222">
        <v>31</v>
      </c>
      <c r="Y43" s="223">
        <v>34728</v>
      </c>
      <c r="Z43" s="453">
        <v>35335.740000000005</v>
      </c>
      <c r="AA43" s="224">
        <v>2894</v>
      </c>
      <c r="AB43" s="225">
        <v>34728</v>
      </c>
      <c r="AC43" s="224">
        <v>2894</v>
      </c>
      <c r="AD43" s="225">
        <v>34728</v>
      </c>
      <c r="AE43" s="226">
        <v>2894</v>
      </c>
      <c r="AG43" s="227">
        <v>18.000394963745748</v>
      </c>
      <c r="AI43" s="381"/>
      <c r="AO43" s="182" t="s">
        <v>279</v>
      </c>
      <c r="AQ43" s="269">
        <v>14</v>
      </c>
      <c r="AV43" s="175"/>
      <c r="AX43" s="182">
        <v>45</v>
      </c>
    </row>
    <row r="44" spans="2:50" ht="15" customHeight="1" x14ac:dyDescent="0.25">
      <c r="B44" s="240" t="s">
        <v>280</v>
      </c>
      <c r="C44" s="167">
        <v>79167</v>
      </c>
      <c r="D44" s="168">
        <v>79167</v>
      </c>
      <c r="E44" s="241">
        <v>6597.25</v>
      </c>
      <c r="F44" s="242">
        <v>6597.25</v>
      </c>
      <c r="G44" s="169">
        <v>79167</v>
      </c>
      <c r="H44" s="168">
        <v>79167</v>
      </c>
      <c r="I44" s="241">
        <v>6597.25</v>
      </c>
      <c r="J44" s="242">
        <v>6597.25</v>
      </c>
      <c r="K44" s="169">
        <v>79167</v>
      </c>
      <c r="L44" s="168">
        <v>79167</v>
      </c>
      <c r="M44" s="243">
        <v>6597.25</v>
      </c>
      <c r="N44" s="242">
        <v>6597.25</v>
      </c>
      <c r="O44" s="249"/>
      <c r="P44" s="249"/>
      <c r="Q44" s="249"/>
      <c r="R44" s="389"/>
      <c r="S44" s="390"/>
      <c r="T44" s="380"/>
      <c r="U44" s="382"/>
      <c r="W44" s="221"/>
      <c r="X44" s="222">
        <v>32</v>
      </c>
      <c r="Y44" s="223">
        <v>35745</v>
      </c>
      <c r="Z44" s="453">
        <v>36370.537500000006</v>
      </c>
      <c r="AA44" s="224">
        <v>2978.75</v>
      </c>
      <c r="AB44" s="225">
        <v>35745</v>
      </c>
      <c r="AC44" s="224">
        <v>2978.75</v>
      </c>
      <c r="AD44" s="225">
        <v>35745</v>
      </c>
      <c r="AE44" s="226">
        <v>2978.75</v>
      </c>
      <c r="AG44" s="227">
        <v>18.527531616536852</v>
      </c>
      <c r="AI44" s="379">
        <v>8</v>
      </c>
      <c r="AO44" s="182" t="s">
        <v>281</v>
      </c>
      <c r="AQ44" s="269">
        <v>15</v>
      </c>
      <c r="AV44" s="175"/>
      <c r="AX44" s="182">
        <v>46</v>
      </c>
    </row>
    <row r="45" spans="2:50" ht="15" customHeight="1" x14ac:dyDescent="0.25">
      <c r="B45" s="240" t="s">
        <v>282</v>
      </c>
      <c r="C45" s="167">
        <v>79958</v>
      </c>
      <c r="D45" s="168">
        <v>79958</v>
      </c>
      <c r="E45" s="241">
        <v>6663.17</v>
      </c>
      <c r="F45" s="242">
        <v>6663.17</v>
      </c>
      <c r="G45" s="169">
        <v>79958</v>
      </c>
      <c r="H45" s="168">
        <v>79958</v>
      </c>
      <c r="I45" s="241">
        <v>6663.17</v>
      </c>
      <c r="J45" s="242">
        <v>6663.17</v>
      </c>
      <c r="K45" s="169">
        <v>79958</v>
      </c>
      <c r="L45" s="168">
        <v>79958</v>
      </c>
      <c r="M45" s="243">
        <v>6663.17</v>
      </c>
      <c r="N45" s="242">
        <v>6663.17</v>
      </c>
      <c r="O45" s="249"/>
      <c r="P45" s="249"/>
      <c r="Q45" s="249"/>
      <c r="R45" s="249"/>
      <c r="S45" s="390"/>
      <c r="T45" s="380"/>
      <c r="U45" s="382"/>
      <c r="W45" s="221"/>
      <c r="X45" s="222">
        <v>33</v>
      </c>
      <c r="Y45" s="223">
        <v>36922</v>
      </c>
      <c r="Z45" s="453">
        <v>37568.135000000002</v>
      </c>
      <c r="AA45" s="224">
        <v>3076.8333333333335</v>
      </c>
      <c r="AB45" s="225">
        <v>36922</v>
      </c>
      <c r="AC45" s="224">
        <v>3076.8333333333335</v>
      </c>
      <c r="AD45" s="225">
        <v>36922</v>
      </c>
      <c r="AE45" s="226">
        <v>3076.8333333333335</v>
      </c>
      <c r="AG45" s="227">
        <v>19.137600289432751</v>
      </c>
      <c r="AI45" s="379"/>
      <c r="AO45" s="182" t="s">
        <v>283</v>
      </c>
      <c r="AQ45" s="269">
        <v>16</v>
      </c>
      <c r="AV45" s="175"/>
      <c r="AX45" s="182">
        <v>47</v>
      </c>
    </row>
    <row r="46" spans="2:50" ht="15" customHeight="1" x14ac:dyDescent="0.3">
      <c r="B46" s="240" t="s">
        <v>284</v>
      </c>
      <c r="C46" s="167">
        <v>81942</v>
      </c>
      <c r="D46" s="168">
        <v>81942</v>
      </c>
      <c r="E46" s="241">
        <v>6828.5</v>
      </c>
      <c r="F46" s="242">
        <v>6828.5</v>
      </c>
      <c r="G46" s="169">
        <v>81942</v>
      </c>
      <c r="H46" s="168">
        <v>81942</v>
      </c>
      <c r="I46" s="241">
        <v>6828.5</v>
      </c>
      <c r="J46" s="242">
        <v>6828.5</v>
      </c>
      <c r="K46" s="169">
        <v>81942</v>
      </c>
      <c r="L46" s="168">
        <v>81942</v>
      </c>
      <c r="M46" s="243">
        <v>6828.5</v>
      </c>
      <c r="N46" s="242">
        <v>6828.5</v>
      </c>
      <c r="O46" s="249"/>
      <c r="P46" s="249"/>
      <c r="Q46" s="249"/>
      <c r="R46" s="249"/>
      <c r="S46" s="390"/>
      <c r="T46" s="380"/>
      <c r="U46" s="382"/>
      <c r="V46" s="383" t="s">
        <v>285</v>
      </c>
      <c r="W46" s="221"/>
      <c r="X46" s="222">
        <v>34</v>
      </c>
      <c r="Y46" s="223">
        <v>37890</v>
      </c>
      <c r="Z46" s="453">
        <v>38553.075000000004</v>
      </c>
      <c r="AA46" s="224">
        <v>3157.5</v>
      </c>
      <c r="AB46" s="225">
        <v>37890</v>
      </c>
      <c r="AC46" s="224">
        <v>3157.5</v>
      </c>
      <c r="AD46" s="225">
        <v>37890</v>
      </c>
      <c r="AE46" s="226">
        <v>3157.5</v>
      </c>
      <c r="AG46" s="227">
        <v>19.63933901106676</v>
      </c>
      <c r="AI46" s="379"/>
      <c r="AO46" s="182" t="s">
        <v>199</v>
      </c>
      <c r="AQ46" s="269">
        <v>17</v>
      </c>
      <c r="AS46" s="265" t="s">
        <v>286</v>
      </c>
      <c r="AT46" s="266"/>
      <c r="AV46" s="183"/>
      <c r="AX46" s="182">
        <v>48</v>
      </c>
    </row>
    <row r="47" spans="2:50" ht="15" customHeight="1" x14ac:dyDescent="0.4">
      <c r="B47" s="240" t="s">
        <v>287</v>
      </c>
      <c r="C47" s="167">
        <v>83971</v>
      </c>
      <c r="D47" s="168">
        <v>83971</v>
      </c>
      <c r="E47" s="241">
        <v>6997.58</v>
      </c>
      <c r="F47" s="242">
        <v>6997.58</v>
      </c>
      <c r="G47" s="169">
        <v>83971</v>
      </c>
      <c r="H47" s="168">
        <v>83971</v>
      </c>
      <c r="I47" s="241">
        <v>6997.58</v>
      </c>
      <c r="J47" s="242">
        <v>6997.58</v>
      </c>
      <c r="K47" s="169">
        <v>83971</v>
      </c>
      <c r="L47" s="168">
        <v>83971</v>
      </c>
      <c r="M47" s="243">
        <v>6997.58</v>
      </c>
      <c r="N47" s="242">
        <v>6997.58</v>
      </c>
      <c r="O47" s="249"/>
      <c r="P47" s="249"/>
      <c r="Q47" s="249"/>
      <c r="R47" s="249"/>
      <c r="S47" s="390"/>
      <c r="T47" s="380"/>
      <c r="U47" s="382"/>
      <c r="V47" s="383"/>
      <c r="W47" s="221"/>
      <c r="X47" s="222">
        <v>35</v>
      </c>
      <c r="Y47" s="223">
        <v>38890</v>
      </c>
      <c r="Z47" s="453">
        <v>39570.575000000004</v>
      </c>
      <c r="AA47" s="224">
        <v>3240.8333333333335</v>
      </c>
      <c r="AB47" s="225">
        <v>38890</v>
      </c>
      <c r="AC47" s="224">
        <v>3240.8333333333335</v>
      </c>
      <c r="AD47" s="225">
        <v>38890</v>
      </c>
      <c r="AE47" s="226">
        <v>3240.8333333333335</v>
      </c>
      <c r="AG47" s="227">
        <v>20.157664136721728</v>
      </c>
      <c r="AI47" s="379"/>
      <c r="AO47" s="182" t="s">
        <v>200</v>
      </c>
      <c r="AQ47" s="269">
        <v>18</v>
      </c>
      <c r="AS47" s="277" t="s">
        <v>260</v>
      </c>
      <c r="AT47" s="277" t="s">
        <v>264</v>
      </c>
      <c r="AV47" s="183"/>
      <c r="AX47" s="182">
        <v>49</v>
      </c>
    </row>
    <row r="48" spans="2:50" ht="15" customHeight="1" x14ac:dyDescent="0.4">
      <c r="B48" s="240" t="s">
        <v>288</v>
      </c>
      <c r="C48" s="167">
        <v>86061</v>
      </c>
      <c r="D48" s="168">
        <v>86061</v>
      </c>
      <c r="E48" s="241">
        <v>7171.75</v>
      </c>
      <c r="F48" s="242">
        <v>7171.75</v>
      </c>
      <c r="G48" s="169">
        <v>86061</v>
      </c>
      <c r="H48" s="168">
        <v>86061</v>
      </c>
      <c r="I48" s="241">
        <v>7171.75</v>
      </c>
      <c r="J48" s="242">
        <v>7171.75</v>
      </c>
      <c r="K48" s="169">
        <v>86061</v>
      </c>
      <c r="L48" s="168">
        <v>86061</v>
      </c>
      <c r="M48" s="243">
        <v>7171.75</v>
      </c>
      <c r="N48" s="242">
        <v>7171.75</v>
      </c>
      <c r="O48" s="249"/>
      <c r="P48" s="249"/>
      <c r="Q48" s="249"/>
      <c r="R48" s="249"/>
      <c r="S48" s="390"/>
      <c r="T48" s="380"/>
      <c r="U48" s="382"/>
      <c r="V48" s="383"/>
      <c r="W48" s="221"/>
      <c r="X48" s="222">
        <v>36</v>
      </c>
      <c r="Y48" s="223">
        <v>39880</v>
      </c>
      <c r="Z48" s="453">
        <v>40577.9</v>
      </c>
      <c r="AA48" s="224">
        <v>3323.3333333333335</v>
      </c>
      <c r="AB48" s="225">
        <v>39880</v>
      </c>
      <c r="AC48" s="224">
        <v>3323.3333333333335</v>
      </c>
      <c r="AD48" s="225">
        <v>39880</v>
      </c>
      <c r="AE48" s="226">
        <v>3323.3333333333335</v>
      </c>
      <c r="AG48" s="227">
        <v>20.670806011120145</v>
      </c>
      <c r="AI48" s="381">
        <v>9</v>
      </c>
      <c r="AO48" s="182" t="s">
        <v>202</v>
      </c>
      <c r="AQ48" s="269">
        <v>19</v>
      </c>
      <c r="AS48" s="277" t="s">
        <v>264</v>
      </c>
      <c r="AT48" s="277" t="s">
        <v>267</v>
      </c>
      <c r="AV48" s="183"/>
      <c r="AX48" s="182">
        <v>50</v>
      </c>
    </row>
    <row r="49" spans="2:50" ht="15" customHeight="1" x14ac:dyDescent="0.4">
      <c r="B49" s="240" t="s">
        <v>289</v>
      </c>
      <c r="C49" s="167">
        <v>87313</v>
      </c>
      <c r="D49" s="168">
        <v>87313</v>
      </c>
      <c r="E49" s="241">
        <v>7276.08</v>
      </c>
      <c r="F49" s="242">
        <v>7276.08</v>
      </c>
      <c r="G49" s="169">
        <v>87313</v>
      </c>
      <c r="H49" s="168">
        <v>87313</v>
      </c>
      <c r="I49" s="241">
        <v>7276.08</v>
      </c>
      <c r="J49" s="242">
        <v>7276.08</v>
      </c>
      <c r="K49" s="169">
        <v>87313</v>
      </c>
      <c r="L49" s="168">
        <v>87313</v>
      </c>
      <c r="M49" s="243">
        <v>7276.08</v>
      </c>
      <c r="N49" s="242">
        <v>7276.08</v>
      </c>
      <c r="O49" s="249"/>
      <c r="P49" s="249"/>
      <c r="Q49" s="249"/>
      <c r="R49" s="249"/>
      <c r="S49" s="390"/>
      <c r="T49" s="380"/>
      <c r="U49" s="382"/>
      <c r="V49" s="383"/>
      <c r="W49" s="221"/>
      <c r="X49" s="222">
        <v>37</v>
      </c>
      <c r="Y49" s="223">
        <v>40876</v>
      </c>
      <c r="Z49" s="453">
        <v>41591.33</v>
      </c>
      <c r="AA49" s="224">
        <v>3406.3333333333335</v>
      </c>
      <c r="AB49" s="225">
        <v>40876</v>
      </c>
      <c r="AC49" s="224">
        <v>3406.3333333333335</v>
      </c>
      <c r="AD49" s="225">
        <v>40876</v>
      </c>
      <c r="AE49" s="226">
        <v>3406.3333333333335</v>
      </c>
      <c r="AG49" s="227">
        <v>21.187057836272498</v>
      </c>
      <c r="AI49" s="381"/>
      <c r="AO49" s="182" t="s">
        <v>203</v>
      </c>
      <c r="AQ49" s="269">
        <v>20</v>
      </c>
      <c r="AS49" s="277" t="s">
        <v>267</v>
      </c>
      <c r="AT49" s="277" t="s">
        <v>269</v>
      </c>
      <c r="AV49" s="183"/>
      <c r="AX49" s="182">
        <v>51</v>
      </c>
    </row>
    <row r="50" spans="2:50" ht="15" customHeight="1" x14ac:dyDescent="0.4">
      <c r="B50" s="240" t="s">
        <v>290</v>
      </c>
      <c r="C50" s="167">
        <v>88187</v>
      </c>
      <c r="D50" s="168">
        <v>88187</v>
      </c>
      <c r="E50" s="241">
        <v>7348.92</v>
      </c>
      <c r="F50" s="242">
        <v>7348.92</v>
      </c>
      <c r="G50" s="169">
        <v>88187</v>
      </c>
      <c r="H50" s="168">
        <v>88187</v>
      </c>
      <c r="I50" s="241">
        <v>7348.92</v>
      </c>
      <c r="J50" s="242">
        <v>7348.92</v>
      </c>
      <c r="K50" s="169">
        <v>88187</v>
      </c>
      <c r="L50" s="168">
        <v>88187</v>
      </c>
      <c r="M50" s="243">
        <v>7348.92</v>
      </c>
      <c r="N50" s="242">
        <v>7348.92</v>
      </c>
      <c r="O50" s="249"/>
      <c r="P50" s="249"/>
      <c r="Q50" s="249"/>
      <c r="R50" s="249"/>
      <c r="S50" s="249"/>
      <c r="T50" s="380"/>
      <c r="U50" s="382"/>
      <c r="V50" s="383"/>
      <c r="W50" s="221"/>
      <c r="X50" s="222">
        <v>38</v>
      </c>
      <c r="Y50" s="223">
        <v>41881</v>
      </c>
      <c r="Z50" s="453">
        <v>42613.917500000003</v>
      </c>
      <c r="AA50" s="224">
        <v>3490.0833333333335</v>
      </c>
      <c r="AB50" s="225">
        <v>41881</v>
      </c>
      <c r="AC50" s="224">
        <v>3490.0833333333335</v>
      </c>
      <c r="AD50" s="225">
        <v>41881</v>
      </c>
      <c r="AE50" s="226">
        <v>3490.0833333333335</v>
      </c>
      <c r="AG50" s="227">
        <v>21.707974587555739</v>
      </c>
      <c r="AI50" s="381"/>
      <c r="AO50" s="182" t="s">
        <v>208</v>
      </c>
      <c r="AQ50" s="269">
        <v>21</v>
      </c>
      <c r="AS50" s="277" t="s">
        <v>269</v>
      </c>
      <c r="AT50" s="277" t="s">
        <v>271</v>
      </c>
      <c r="AV50" s="183"/>
      <c r="AX50" s="182">
        <v>52</v>
      </c>
    </row>
    <row r="51" spans="2:50" ht="15" customHeight="1" x14ac:dyDescent="0.4">
      <c r="B51" s="240" t="s">
        <v>291</v>
      </c>
      <c r="C51" s="167">
        <v>90379</v>
      </c>
      <c r="D51" s="168">
        <v>90379</v>
      </c>
      <c r="E51" s="241">
        <v>7531.58</v>
      </c>
      <c r="F51" s="242">
        <v>7531.58</v>
      </c>
      <c r="G51" s="169">
        <v>90379</v>
      </c>
      <c r="H51" s="168">
        <v>90379</v>
      </c>
      <c r="I51" s="241">
        <v>7531.58</v>
      </c>
      <c r="J51" s="242">
        <v>7531.58</v>
      </c>
      <c r="K51" s="169">
        <v>90379</v>
      </c>
      <c r="L51" s="168">
        <v>90379</v>
      </c>
      <c r="M51" s="243">
        <v>7531.58</v>
      </c>
      <c r="N51" s="242">
        <v>7531.58</v>
      </c>
      <c r="O51" s="249"/>
      <c r="P51" s="249"/>
      <c r="Q51" s="249"/>
      <c r="R51" s="249"/>
      <c r="S51" s="249"/>
      <c r="T51" s="380"/>
      <c r="U51" s="382"/>
      <c r="V51" s="383"/>
      <c r="W51" s="221"/>
      <c r="X51" s="222">
        <v>39</v>
      </c>
      <c r="Y51" s="223">
        <v>42821</v>
      </c>
      <c r="Z51" s="453">
        <v>43570.3675</v>
      </c>
      <c r="AA51" s="224">
        <v>3568.4166666666665</v>
      </c>
      <c r="AB51" s="225">
        <v>42821</v>
      </c>
      <c r="AC51" s="224">
        <v>3568.4166666666665</v>
      </c>
      <c r="AD51" s="225">
        <v>42821</v>
      </c>
      <c r="AE51" s="226">
        <v>3568.4166666666665</v>
      </c>
      <c r="AG51" s="227">
        <v>22.195200205671412</v>
      </c>
      <c r="AI51" s="381"/>
      <c r="AO51" s="182" t="s">
        <v>210</v>
      </c>
      <c r="AQ51" s="269">
        <v>22</v>
      </c>
      <c r="AS51" s="277" t="s">
        <v>271</v>
      </c>
      <c r="AT51" s="277" t="s">
        <v>275</v>
      </c>
      <c r="AV51" s="183"/>
      <c r="AX51" s="182">
        <v>53</v>
      </c>
    </row>
    <row r="52" spans="2:50" ht="15" customHeight="1" x14ac:dyDescent="0.4">
      <c r="B52" s="240" t="s">
        <v>292</v>
      </c>
      <c r="C52" s="167">
        <v>92624</v>
      </c>
      <c r="D52" s="168">
        <v>92624</v>
      </c>
      <c r="E52" s="241">
        <v>7718.67</v>
      </c>
      <c r="F52" s="242">
        <v>7718.67</v>
      </c>
      <c r="G52" s="169">
        <v>92624</v>
      </c>
      <c r="H52" s="168">
        <v>92624</v>
      </c>
      <c r="I52" s="241">
        <v>7718.67</v>
      </c>
      <c r="J52" s="242">
        <v>7718.67</v>
      </c>
      <c r="K52" s="169">
        <v>92624</v>
      </c>
      <c r="L52" s="168">
        <v>92624</v>
      </c>
      <c r="M52" s="243">
        <v>7718.67</v>
      </c>
      <c r="N52" s="242">
        <v>7718.67</v>
      </c>
      <c r="O52" s="249"/>
      <c r="P52" s="249"/>
      <c r="Q52" s="249"/>
      <c r="R52" s="249"/>
      <c r="S52" s="249"/>
      <c r="T52" s="380"/>
      <c r="U52" s="382"/>
      <c r="V52" s="383"/>
      <c r="W52" s="221"/>
      <c r="X52" s="222">
        <v>40</v>
      </c>
      <c r="Y52" s="223">
        <v>43857</v>
      </c>
      <c r="Z52" s="453">
        <v>44624.497500000005</v>
      </c>
      <c r="AA52" s="224">
        <v>3654.75</v>
      </c>
      <c r="AB52" s="225">
        <v>43857</v>
      </c>
      <c r="AC52" s="224">
        <v>3654.75</v>
      </c>
      <c r="AD52" s="225">
        <v>43857</v>
      </c>
      <c r="AE52" s="226">
        <v>3654.75</v>
      </c>
      <c r="AG52" s="227">
        <v>22.732185035849955</v>
      </c>
      <c r="AI52" s="381"/>
      <c r="AO52" s="182" t="s">
        <v>214</v>
      </c>
      <c r="AQ52" s="269">
        <v>23</v>
      </c>
      <c r="AS52" s="277" t="s">
        <v>275</v>
      </c>
      <c r="AT52" s="277" t="s">
        <v>275</v>
      </c>
      <c r="AV52" s="183"/>
      <c r="AX52" s="182">
        <v>54</v>
      </c>
    </row>
    <row r="53" spans="2:50" ht="15" customHeight="1" x14ac:dyDescent="0.4">
      <c r="B53" s="240" t="s">
        <v>293</v>
      </c>
      <c r="C53" s="167">
        <v>94914</v>
      </c>
      <c r="D53" s="168">
        <v>94914</v>
      </c>
      <c r="E53" s="241">
        <v>7909.5</v>
      </c>
      <c r="F53" s="242">
        <v>7909.5</v>
      </c>
      <c r="G53" s="169">
        <v>94914</v>
      </c>
      <c r="H53" s="168">
        <v>94914</v>
      </c>
      <c r="I53" s="241">
        <v>7909.5</v>
      </c>
      <c r="J53" s="242">
        <v>7909.5</v>
      </c>
      <c r="K53" s="169">
        <v>94914</v>
      </c>
      <c r="L53" s="168">
        <v>94914</v>
      </c>
      <c r="M53" s="243">
        <v>7909.5</v>
      </c>
      <c r="N53" s="242">
        <v>7909.5</v>
      </c>
      <c r="O53" s="249"/>
      <c r="P53" s="249"/>
      <c r="Q53" s="249"/>
      <c r="R53" s="249"/>
      <c r="S53" s="249"/>
      <c r="T53" s="380"/>
      <c r="U53" s="382"/>
      <c r="V53" s="383"/>
      <c r="W53" s="221"/>
      <c r="X53" s="222">
        <v>41</v>
      </c>
      <c r="Y53" s="223">
        <v>44863</v>
      </c>
      <c r="Z53" s="453">
        <v>45648.102500000001</v>
      </c>
      <c r="AA53" s="224">
        <v>3738.5833333333335</v>
      </c>
      <c r="AB53" s="225">
        <v>44863</v>
      </c>
      <c r="AC53" s="224">
        <v>3738.5833333333335</v>
      </c>
      <c r="AD53" s="225">
        <v>44863</v>
      </c>
      <c r="AE53" s="226">
        <v>3738.5833333333335</v>
      </c>
      <c r="AG53" s="227">
        <v>23.253620112258854</v>
      </c>
      <c r="AI53" s="379">
        <v>10</v>
      </c>
      <c r="AO53" s="182" t="s">
        <v>217</v>
      </c>
      <c r="AQ53" s="269">
        <v>24</v>
      </c>
      <c r="AS53" s="277" t="s">
        <v>277</v>
      </c>
      <c r="AT53" s="277" t="s">
        <v>277</v>
      </c>
      <c r="AV53" s="183"/>
      <c r="AX53" s="182">
        <v>55</v>
      </c>
    </row>
    <row r="54" spans="2:50" ht="15" customHeight="1" x14ac:dyDescent="0.4">
      <c r="B54" s="240" t="s">
        <v>294</v>
      </c>
      <c r="C54" s="167">
        <v>96310</v>
      </c>
      <c r="D54" s="168">
        <v>96310</v>
      </c>
      <c r="E54" s="241">
        <v>8025.83</v>
      </c>
      <c r="F54" s="242">
        <v>8025.83</v>
      </c>
      <c r="G54" s="169">
        <v>96310</v>
      </c>
      <c r="H54" s="168">
        <v>96310</v>
      </c>
      <c r="I54" s="241">
        <v>8025.83</v>
      </c>
      <c r="J54" s="242">
        <v>8025.83</v>
      </c>
      <c r="K54" s="169">
        <v>96310</v>
      </c>
      <c r="L54" s="168">
        <v>96310</v>
      </c>
      <c r="M54" s="243">
        <v>8025.83</v>
      </c>
      <c r="N54" s="242">
        <v>8025.83</v>
      </c>
      <c r="O54" s="249"/>
      <c r="P54" s="249"/>
      <c r="Q54" s="249"/>
      <c r="R54" s="249"/>
      <c r="S54" s="249"/>
      <c r="T54" s="380"/>
      <c r="U54" s="382"/>
      <c r="V54" s="383"/>
      <c r="W54" s="221"/>
      <c r="X54" s="222">
        <v>42</v>
      </c>
      <c r="Y54" s="223">
        <v>45859</v>
      </c>
      <c r="Z54" s="453">
        <v>46661.532500000001</v>
      </c>
      <c r="AA54" s="224">
        <v>3821.5833333333335</v>
      </c>
      <c r="AB54" s="225">
        <v>45859</v>
      </c>
      <c r="AC54" s="224">
        <v>3821.5833333333335</v>
      </c>
      <c r="AD54" s="225">
        <v>45859</v>
      </c>
      <c r="AE54" s="226">
        <v>3821.5833333333335</v>
      </c>
      <c r="AG54" s="227">
        <v>23.769871937411207</v>
      </c>
      <c r="AI54" s="379"/>
      <c r="AO54" s="182" t="s">
        <v>221</v>
      </c>
      <c r="AQ54" s="269">
        <v>25</v>
      </c>
      <c r="AS54" s="277" t="s">
        <v>279</v>
      </c>
      <c r="AT54" s="277" t="s">
        <v>281</v>
      </c>
      <c r="AV54" s="183"/>
      <c r="AX54" s="182">
        <v>56</v>
      </c>
    </row>
    <row r="55" spans="2:50" ht="15" customHeight="1" x14ac:dyDescent="0.4">
      <c r="B55" s="240" t="s">
        <v>295</v>
      </c>
      <c r="C55" s="167">
        <v>97273</v>
      </c>
      <c r="D55" s="168">
        <v>97273</v>
      </c>
      <c r="E55" s="241">
        <v>8106.08</v>
      </c>
      <c r="F55" s="242">
        <v>8106.08</v>
      </c>
      <c r="G55" s="169">
        <v>97273</v>
      </c>
      <c r="H55" s="168">
        <v>97273</v>
      </c>
      <c r="I55" s="241">
        <v>8106.08</v>
      </c>
      <c r="J55" s="242">
        <v>8106.08</v>
      </c>
      <c r="K55" s="169">
        <v>97273</v>
      </c>
      <c r="L55" s="168">
        <v>97273</v>
      </c>
      <c r="M55" s="243">
        <v>8106.08</v>
      </c>
      <c r="N55" s="242">
        <v>8106.08</v>
      </c>
      <c r="O55" s="249"/>
      <c r="P55" s="249"/>
      <c r="Q55" s="249"/>
      <c r="R55" s="249"/>
      <c r="S55" s="249"/>
      <c r="T55" s="249"/>
      <c r="U55" s="382"/>
      <c r="V55" s="383"/>
      <c r="W55" s="221"/>
      <c r="X55" s="222">
        <v>43</v>
      </c>
      <c r="Y55" s="223">
        <v>46845</v>
      </c>
      <c r="Z55" s="453">
        <v>47664.787500000006</v>
      </c>
      <c r="AA55" s="224">
        <v>3903.75</v>
      </c>
      <c r="AB55" s="225">
        <v>46845</v>
      </c>
      <c r="AC55" s="224">
        <v>3903.75</v>
      </c>
      <c r="AD55" s="225">
        <v>46845</v>
      </c>
      <c r="AE55" s="226">
        <v>3903.75</v>
      </c>
      <c r="AG55" s="227">
        <v>24.280940511307005</v>
      </c>
      <c r="AI55" s="379"/>
      <c r="AO55" s="182" t="s">
        <v>224</v>
      </c>
      <c r="AQ55" s="269">
        <v>26</v>
      </c>
      <c r="AS55" s="277" t="s">
        <v>281</v>
      </c>
      <c r="AT55" s="277" t="s">
        <v>283</v>
      </c>
      <c r="AV55" s="183"/>
      <c r="AX55" s="182">
        <v>57</v>
      </c>
    </row>
    <row r="56" spans="2:50" ht="15" customHeight="1" x14ac:dyDescent="0.4">
      <c r="B56" s="240" t="s">
        <v>296</v>
      </c>
      <c r="C56" s="167">
        <v>99681</v>
      </c>
      <c r="D56" s="168">
        <v>99681</v>
      </c>
      <c r="E56" s="241">
        <v>8306.75</v>
      </c>
      <c r="F56" s="242">
        <v>8306.75</v>
      </c>
      <c r="G56" s="169">
        <v>99681</v>
      </c>
      <c r="H56" s="168">
        <v>99681</v>
      </c>
      <c r="I56" s="241">
        <v>8306.75</v>
      </c>
      <c r="J56" s="242">
        <v>8306.75</v>
      </c>
      <c r="K56" s="169">
        <v>99681</v>
      </c>
      <c r="L56" s="168">
        <v>99681</v>
      </c>
      <c r="M56" s="243">
        <v>8306.75</v>
      </c>
      <c r="N56" s="242">
        <v>8306.75</v>
      </c>
      <c r="O56" s="249"/>
      <c r="P56" s="249"/>
      <c r="Q56" s="249"/>
      <c r="R56" s="249"/>
      <c r="S56" s="249"/>
      <c r="T56" s="249"/>
      <c r="U56" s="382"/>
      <c r="V56" s="383"/>
      <c r="W56" s="221"/>
      <c r="X56" s="222">
        <v>44</v>
      </c>
      <c r="Y56" s="278">
        <v>47828</v>
      </c>
      <c r="Z56" s="453">
        <v>48664.990000000005</v>
      </c>
      <c r="AA56" s="224">
        <v>3985.6666666666665</v>
      </c>
      <c r="AB56" s="225">
        <v>47828</v>
      </c>
      <c r="AC56" s="224">
        <v>3985.6666666666665</v>
      </c>
      <c r="AD56" s="225">
        <v>47828</v>
      </c>
      <c r="AE56" s="226">
        <v>3985.6666666666665</v>
      </c>
      <c r="AG56" s="227">
        <v>24.790454109825838</v>
      </c>
      <c r="AI56" s="379"/>
      <c r="AO56" s="182" t="s">
        <v>227</v>
      </c>
      <c r="AQ56" s="269">
        <v>27</v>
      </c>
      <c r="AS56" s="277" t="s">
        <v>283</v>
      </c>
      <c r="AT56" s="277" t="s">
        <v>283</v>
      </c>
      <c r="AV56" s="183"/>
      <c r="AX56" s="182">
        <v>58</v>
      </c>
    </row>
    <row r="57" spans="2:50" ht="15" customHeight="1" x14ac:dyDescent="0.4">
      <c r="B57" s="240" t="s">
        <v>297</v>
      </c>
      <c r="C57" s="167">
        <v>102159</v>
      </c>
      <c r="D57" s="168">
        <v>102159</v>
      </c>
      <c r="E57" s="241">
        <v>8513.25</v>
      </c>
      <c r="F57" s="242">
        <v>8513.25</v>
      </c>
      <c r="G57" s="169">
        <v>102159</v>
      </c>
      <c r="H57" s="168">
        <v>102159</v>
      </c>
      <c r="I57" s="241">
        <v>8513.25</v>
      </c>
      <c r="J57" s="242">
        <v>8513.25</v>
      </c>
      <c r="K57" s="169">
        <v>102159</v>
      </c>
      <c r="L57" s="168">
        <v>102159</v>
      </c>
      <c r="M57" s="243">
        <v>8513.25</v>
      </c>
      <c r="N57" s="242">
        <v>8513.25</v>
      </c>
      <c r="O57" s="175"/>
      <c r="P57" s="175"/>
      <c r="Q57" s="175"/>
      <c r="U57" s="382"/>
      <c r="V57" s="383"/>
      <c r="W57" s="221"/>
      <c r="X57" s="222">
        <v>45</v>
      </c>
      <c r="Y57" s="278">
        <v>48807</v>
      </c>
      <c r="Z57" s="453">
        <v>49661.122500000005</v>
      </c>
      <c r="AA57" s="224">
        <v>4067.25</v>
      </c>
      <c r="AB57" s="225">
        <v>48807</v>
      </c>
      <c r="AC57" s="224">
        <v>4067.25</v>
      </c>
      <c r="AD57" s="225">
        <v>48807</v>
      </c>
      <c r="AE57" s="226">
        <v>4067.25</v>
      </c>
      <c r="AG57" s="227">
        <v>25.297894407842051</v>
      </c>
      <c r="AI57" s="379"/>
      <c r="AO57" s="182" t="s">
        <v>231</v>
      </c>
      <c r="AQ57" s="269">
        <v>28</v>
      </c>
      <c r="AS57" s="277" t="s">
        <v>244</v>
      </c>
      <c r="AT57" s="277" t="s">
        <v>247</v>
      </c>
      <c r="AV57" s="183"/>
      <c r="AX57" s="182">
        <v>59</v>
      </c>
    </row>
    <row r="58" spans="2:50" ht="15" customHeight="1" x14ac:dyDescent="0.4">
      <c r="B58" s="240" t="s">
        <v>298</v>
      </c>
      <c r="C58" s="167">
        <v>104687</v>
      </c>
      <c r="D58" s="168">
        <v>104687</v>
      </c>
      <c r="E58" s="241">
        <v>8723.92</v>
      </c>
      <c r="F58" s="242">
        <v>8723.92</v>
      </c>
      <c r="G58" s="169">
        <v>104687</v>
      </c>
      <c r="H58" s="168">
        <v>104687</v>
      </c>
      <c r="I58" s="241">
        <v>8723.92</v>
      </c>
      <c r="J58" s="242">
        <v>8723.92</v>
      </c>
      <c r="K58" s="169">
        <v>104687</v>
      </c>
      <c r="L58" s="168">
        <v>104687</v>
      </c>
      <c r="M58" s="243">
        <v>8723.92</v>
      </c>
      <c r="N58" s="242">
        <v>8723.92</v>
      </c>
      <c r="O58" s="175"/>
      <c r="P58" s="175"/>
      <c r="Q58" s="175"/>
      <c r="U58" s="382"/>
      <c r="V58" s="383"/>
      <c r="W58" s="221"/>
      <c r="X58" s="222">
        <v>46</v>
      </c>
      <c r="Y58" s="278">
        <v>49791</v>
      </c>
      <c r="Z58" s="453">
        <v>50662.342500000006</v>
      </c>
      <c r="AA58" s="224">
        <v>4149.25</v>
      </c>
      <c r="AB58" s="225">
        <v>49791</v>
      </c>
      <c r="AC58" s="224">
        <v>4149.25</v>
      </c>
      <c r="AD58" s="225">
        <v>49791</v>
      </c>
      <c r="AE58" s="226">
        <v>4149.25</v>
      </c>
      <c r="AG58" s="227">
        <v>25.807926331486541</v>
      </c>
      <c r="AI58" s="381">
        <v>11</v>
      </c>
      <c r="AO58" s="182" t="s">
        <v>234</v>
      </c>
      <c r="AQ58" s="269">
        <v>29</v>
      </c>
      <c r="AS58" s="277" t="s">
        <v>247</v>
      </c>
      <c r="AT58" s="277" t="s">
        <v>250</v>
      </c>
      <c r="AV58" s="183"/>
      <c r="AX58" s="182">
        <v>60</v>
      </c>
    </row>
    <row r="59" spans="2:50" ht="15" customHeight="1" x14ac:dyDescent="0.4">
      <c r="B59" s="240" t="s">
        <v>299</v>
      </c>
      <c r="C59" s="167">
        <v>106176</v>
      </c>
      <c r="D59" s="168">
        <v>106176</v>
      </c>
      <c r="E59" s="241">
        <v>8848</v>
      </c>
      <c r="F59" s="242">
        <v>8848</v>
      </c>
      <c r="G59" s="169">
        <v>106176</v>
      </c>
      <c r="H59" s="168">
        <v>106176</v>
      </c>
      <c r="I59" s="241">
        <v>8848</v>
      </c>
      <c r="J59" s="242">
        <v>8848</v>
      </c>
      <c r="K59" s="169">
        <v>106176</v>
      </c>
      <c r="L59" s="168">
        <v>106176</v>
      </c>
      <c r="M59" s="243">
        <v>8848</v>
      </c>
      <c r="N59" s="242">
        <v>8848</v>
      </c>
      <c r="O59" s="174"/>
      <c r="P59" s="175"/>
      <c r="Q59" s="175"/>
      <c r="U59" s="382"/>
      <c r="V59" s="383"/>
      <c r="W59" s="221"/>
      <c r="X59" s="222">
        <v>47</v>
      </c>
      <c r="Y59" s="278">
        <v>50776</v>
      </c>
      <c r="Z59" s="453">
        <v>51664.58</v>
      </c>
      <c r="AA59" s="224">
        <v>4231.333333333333</v>
      </c>
      <c r="AB59" s="225">
        <v>50776</v>
      </c>
      <c r="AC59" s="224">
        <v>4231.333333333333</v>
      </c>
      <c r="AD59" s="225">
        <v>50776</v>
      </c>
      <c r="AE59" s="226">
        <v>4231.333333333333</v>
      </c>
      <c r="AG59" s="227">
        <v>26.318476580256686</v>
      </c>
      <c r="AI59" s="381"/>
      <c r="AO59" s="182" t="s">
        <v>237</v>
      </c>
      <c r="AQ59" s="269">
        <v>30</v>
      </c>
      <c r="AS59" s="277" t="s">
        <v>250</v>
      </c>
      <c r="AT59" s="277" t="s">
        <v>253</v>
      </c>
      <c r="AV59" s="183"/>
      <c r="AX59" s="182">
        <v>61</v>
      </c>
    </row>
    <row r="60" spans="2:50" ht="15" customHeight="1" x14ac:dyDescent="0.4">
      <c r="B60" s="240" t="s">
        <v>300</v>
      </c>
      <c r="C60" s="167">
        <v>107239</v>
      </c>
      <c r="D60" s="168">
        <v>107239</v>
      </c>
      <c r="E60" s="241">
        <v>8936.58</v>
      </c>
      <c r="F60" s="242">
        <v>8936.58</v>
      </c>
      <c r="G60" s="169">
        <v>107239</v>
      </c>
      <c r="H60" s="168">
        <v>107239</v>
      </c>
      <c r="I60" s="241">
        <v>8936.58</v>
      </c>
      <c r="J60" s="242">
        <v>8936.58</v>
      </c>
      <c r="K60" s="169">
        <v>107239</v>
      </c>
      <c r="L60" s="168">
        <v>107239</v>
      </c>
      <c r="M60" s="243">
        <v>8936.58</v>
      </c>
      <c r="N60" s="242">
        <v>8936.58</v>
      </c>
      <c r="O60" s="174"/>
      <c r="P60" s="174"/>
      <c r="Q60" s="175"/>
      <c r="V60" s="383"/>
      <c r="W60" s="221"/>
      <c r="X60" s="222">
        <v>48</v>
      </c>
      <c r="Y60" s="278">
        <v>51759</v>
      </c>
      <c r="Z60" s="453">
        <v>52664.782500000001</v>
      </c>
      <c r="AA60" s="224">
        <v>4313.25</v>
      </c>
      <c r="AB60" s="225">
        <v>51759</v>
      </c>
      <c r="AC60" s="224">
        <v>4313.25</v>
      </c>
      <c r="AD60" s="225">
        <v>51759</v>
      </c>
      <c r="AE60" s="226">
        <v>4313.25</v>
      </c>
      <c r="AG60" s="227">
        <v>26.827990178775519</v>
      </c>
      <c r="AI60" s="381"/>
      <c r="AO60" s="182" t="s">
        <v>239</v>
      </c>
      <c r="AQ60" s="269">
        <v>31</v>
      </c>
      <c r="AS60" s="277" t="s">
        <v>253</v>
      </c>
      <c r="AT60" s="277" t="s">
        <v>255</v>
      </c>
      <c r="AV60" s="183"/>
      <c r="AX60" s="182">
        <v>62</v>
      </c>
    </row>
    <row r="61" spans="2:50" ht="15" customHeight="1" x14ac:dyDescent="0.4">
      <c r="B61" s="240" t="s">
        <v>301</v>
      </c>
      <c r="C61" s="167">
        <v>109914</v>
      </c>
      <c r="D61" s="168">
        <v>109914</v>
      </c>
      <c r="E61" s="241">
        <v>9159.5</v>
      </c>
      <c r="F61" s="242">
        <v>9159.5</v>
      </c>
      <c r="G61" s="169">
        <v>109914</v>
      </c>
      <c r="H61" s="168">
        <v>109914</v>
      </c>
      <c r="I61" s="241">
        <v>9159.5</v>
      </c>
      <c r="J61" s="242">
        <v>9159.5</v>
      </c>
      <c r="K61" s="169">
        <v>109914</v>
      </c>
      <c r="L61" s="168">
        <v>109914</v>
      </c>
      <c r="M61" s="243">
        <v>9159.5</v>
      </c>
      <c r="N61" s="242">
        <v>9159.5</v>
      </c>
      <c r="O61" s="175"/>
      <c r="P61" s="174"/>
      <c r="Q61" s="175"/>
      <c r="V61" s="383"/>
      <c r="W61" s="221"/>
      <c r="X61" s="222">
        <v>49</v>
      </c>
      <c r="Y61" s="278">
        <v>52746</v>
      </c>
      <c r="Z61" s="453">
        <v>53669.055</v>
      </c>
      <c r="AA61" s="224">
        <v>4395.5</v>
      </c>
      <c r="AB61" s="225">
        <v>52746</v>
      </c>
      <c r="AC61" s="224">
        <v>4395.5</v>
      </c>
      <c r="AD61" s="225">
        <v>52746</v>
      </c>
      <c r="AE61" s="226">
        <v>4395.5</v>
      </c>
      <c r="AG61" s="227">
        <v>27.339577077796971</v>
      </c>
      <c r="AI61" s="381"/>
      <c r="AO61" s="182" t="s">
        <v>243</v>
      </c>
      <c r="AQ61" s="269">
        <v>32</v>
      </c>
      <c r="AS61" s="277" t="s">
        <v>255</v>
      </c>
      <c r="AT61" s="277" t="s">
        <v>257</v>
      </c>
      <c r="AV61" s="183"/>
      <c r="AX61" s="182">
        <v>63</v>
      </c>
    </row>
    <row r="62" spans="2:50" ht="15" customHeight="1" x14ac:dyDescent="0.4">
      <c r="B62" s="240" t="s">
        <v>302</v>
      </c>
      <c r="C62" s="167">
        <v>112660</v>
      </c>
      <c r="D62" s="168">
        <v>112660</v>
      </c>
      <c r="E62" s="241">
        <v>9388.33</v>
      </c>
      <c r="F62" s="242">
        <v>9388.33</v>
      </c>
      <c r="G62" s="169">
        <v>112660</v>
      </c>
      <c r="H62" s="168">
        <v>112660</v>
      </c>
      <c r="I62" s="241">
        <v>9388.33</v>
      </c>
      <c r="J62" s="242">
        <v>9388.33</v>
      </c>
      <c r="K62" s="169">
        <v>112660</v>
      </c>
      <c r="L62" s="168">
        <v>112660</v>
      </c>
      <c r="M62" s="243">
        <v>9388.33</v>
      </c>
      <c r="N62" s="242">
        <v>9388.33</v>
      </c>
      <c r="O62" s="175"/>
      <c r="P62" s="174"/>
      <c r="Q62" s="175"/>
      <c r="V62" s="383"/>
      <c r="W62" s="221"/>
      <c r="X62" s="222">
        <v>50</v>
      </c>
      <c r="Y62" s="278">
        <v>53729</v>
      </c>
      <c r="Z62" s="453">
        <v>54669.257500000007</v>
      </c>
      <c r="AA62" s="224">
        <v>4477.416666666667</v>
      </c>
      <c r="AB62" s="225">
        <v>53729</v>
      </c>
      <c r="AC62" s="224">
        <v>4477.416666666667</v>
      </c>
      <c r="AD62" s="225">
        <v>53729</v>
      </c>
      <c r="AE62" s="226">
        <v>4477.416666666667</v>
      </c>
      <c r="AG62" s="227">
        <v>27.849090676315807</v>
      </c>
      <c r="AI62" s="381"/>
      <c r="AO62" s="182" t="s">
        <v>246</v>
      </c>
      <c r="AQ62" s="269">
        <v>33</v>
      </c>
      <c r="AS62" s="277" t="s">
        <v>257</v>
      </c>
      <c r="AT62" s="277" t="s">
        <v>257</v>
      </c>
      <c r="AV62" s="183"/>
      <c r="AX62" s="182">
        <v>64</v>
      </c>
    </row>
    <row r="63" spans="2:50" ht="15" customHeight="1" x14ac:dyDescent="0.4">
      <c r="B63" s="240" t="s">
        <v>303</v>
      </c>
      <c r="C63" s="167">
        <v>115483</v>
      </c>
      <c r="D63" s="168">
        <v>115483</v>
      </c>
      <c r="E63" s="241">
        <v>9623.58</v>
      </c>
      <c r="F63" s="242">
        <v>9623.58</v>
      </c>
      <c r="G63" s="169">
        <v>115483</v>
      </c>
      <c r="H63" s="168">
        <v>115483</v>
      </c>
      <c r="I63" s="241">
        <v>9623.58</v>
      </c>
      <c r="J63" s="242">
        <v>9623.58</v>
      </c>
      <c r="K63" s="169">
        <v>115483</v>
      </c>
      <c r="L63" s="168">
        <v>115483</v>
      </c>
      <c r="M63" s="243">
        <v>9623.58</v>
      </c>
      <c r="N63" s="242">
        <v>9623.58</v>
      </c>
      <c r="O63" s="174"/>
      <c r="P63" s="174"/>
      <c r="Q63" s="175"/>
      <c r="V63" s="383"/>
      <c r="W63" s="221"/>
      <c r="X63" s="279">
        <v>51</v>
      </c>
      <c r="Y63" s="280">
        <v>54708</v>
      </c>
      <c r="Z63" s="453">
        <v>55665.390000000007</v>
      </c>
      <c r="AA63" s="281">
        <v>4559</v>
      </c>
      <c r="AB63" s="282">
        <v>54708</v>
      </c>
      <c r="AC63" s="281">
        <v>4559</v>
      </c>
      <c r="AD63" s="282">
        <v>54708</v>
      </c>
      <c r="AE63" s="283">
        <v>4559</v>
      </c>
      <c r="AG63" s="284">
        <v>28.356530974332021</v>
      </c>
      <c r="AI63" s="384"/>
      <c r="AO63" s="182" t="s">
        <v>251</v>
      </c>
      <c r="AQ63" s="269">
        <v>34</v>
      </c>
      <c r="AS63" s="277" t="s">
        <v>199</v>
      </c>
      <c r="AT63" s="277" t="s">
        <v>199</v>
      </c>
      <c r="AV63" s="183"/>
      <c r="AX63" s="182">
        <v>65</v>
      </c>
    </row>
    <row r="64" spans="2:50" ht="15" customHeight="1" x14ac:dyDescent="0.4">
      <c r="B64" s="274" t="s">
        <v>304</v>
      </c>
      <c r="C64" s="170">
        <v>117197</v>
      </c>
      <c r="D64" s="171">
        <v>117197</v>
      </c>
      <c r="E64" s="285">
        <v>9766.42</v>
      </c>
      <c r="F64" s="286">
        <v>9766.42</v>
      </c>
      <c r="G64" s="172">
        <v>117197</v>
      </c>
      <c r="H64" s="171">
        <v>117197</v>
      </c>
      <c r="I64" s="285">
        <v>9766.42</v>
      </c>
      <c r="J64" s="286">
        <v>9766.42</v>
      </c>
      <c r="K64" s="172">
        <v>117197</v>
      </c>
      <c r="L64" s="171">
        <v>117197</v>
      </c>
      <c r="M64" s="287">
        <v>9766.42</v>
      </c>
      <c r="N64" s="286">
        <v>9766.42</v>
      </c>
      <c r="O64" s="174"/>
      <c r="P64" s="174"/>
      <c r="Q64" s="175"/>
      <c r="V64" s="383"/>
      <c r="W64" s="221"/>
      <c r="X64" s="288"/>
      <c r="Y64" s="289"/>
      <c r="Z64" s="289"/>
      <c r="AA64" s="290"/>
      <c r="AB64" s="290"/>
      <c r="AC64" s="290"/>
      <c r="AD64" s="290"/>
      <c r="AE64" s="290"/>
      <c r="AF64" s="288"/>
      <c r="AG64" s="291"/>
      <c r="AO64" s="182" t="s">
        <v>254</v>
      </c>
      <c r="AQ64" s="269">
        <v>35</v>
      </c>
      <c r="AS64" s="277" t="s">
        <v>200</v>
      </c>
      <c r="AT64" s="277" t="s">
        <v>200</v>
      </c>
      <c r="AV64" s="183"/>
      <c r="AX64" s="218">
        <v>66</v>
      </c>
    </row>
    <row r="65" spans="2:50" ht="15" customHeight="1" thickBot="1" x14ac:dyDescent="0.45">
      <c r="D65" s="292"/>
      <c r="E65" s="293"/>
      <c r="F65" s="293"/>
      <c r="G65" s="293"/>
      <c r="H65" s="293"/>
      <c r="I65" s="293"/>
      <c r="J65" s="293"/>
      <c r="K65" s="293"/>
      <c r="L65" s="293"/>
      <c r="M65" s="293"/>
      <c r="N65" s="293"/>
      <c r="O65" s="174"/>
      <c r="P65" s="174"/>
      <c r="Q65" s="175"/>
      <c r="X65" s="288"/>
      <c r="Y65" s="289"/>
      <c r="Z65" s="289"/>
      <c r="AA65" s="290"/>
      <c r="AB65" s="290"/>
      <c r="AC65" s="290"/>
      <c r="AD65" s="290"/>
      <c r="AE65" s="290"/>
      <c r="AF65" s="288"/>
      <c r="AG65" s="291"/>
      <c r="AH65" s="288"/>
      <c r="AO65" s="182" t="s">
        <v>256</v>
      </c>
      <c r="AQ65" s="269">
        <v>36</v>
      </c>
      <c r="AS65" s="277" t="s">
        <v>202</v>
      </c>
      <c r="AT65" s="277" t="s">
        <v>202</v>
      </c>
      <c r="AV65" s="183"/>
      <c r="AX65" s="175"/>
    </row>
    <row r="66" spans="2:50" ht="15" customHeight="1" x14ac:dyDescent="0.4">
      <c r="B66" s="219" t="s">
        <v>305</v>
      </c>
      <c r="C66" s="369" t="s">
        <v>186</v>
      </c>
      <c r="D66" s="370"/>
      <c r="E66" s="371" t="s">
        <v>187</v>
      </c>
      <c r="F66" s="370"/>
      <c r="G66" s="372" t="s">
        <v>186</v>
      </c>
      <c r="H66" s="373"/>
      <c r="I66" s="372" t="s">
        <v>187</v>
      </c>
      <c r="J66" s="373"/>
      <c r="K66" s="367" t="s">
        <v>186</v>
      </c>
      <c r="L66" s="374"/>
      <c r="M66" s="367" t="s">
        <v>187</v>
      </c>
      <c r="N66" s="368"/>
      <c r="O66" s="175"/>
      <c r="P66" s="174"/>
      <c r="Q66" s="175"/>
      <c r="X66" s="288"/>
      <c r="Y66" s="289"/>
      <c r="Z66" s="289"/>
      <c r="AA66" s="290"/>
      <c r="AB66" s="290"/>
      <c r="AC66" s="290"/>
      <c r="AD66" s="290"/>
      <c r="AE66" s="290"/>
      <c r="AF66" s="288"/>
      <c r="AG66" s="294"/>
      <c r="AH66" s="288"/>
      <c r="AO66" s="182" t="s">
        <v>262</v>
      </c>
      <c r="AQ66" s="269">
        <v>37</v>
      </c>
      <c r="AS66" s="277" t="s">
        <v>203</v>
      </c>
      <c r="AT66" s="277" t="s">
        <v>203</v>
      </c>
      <c r="AV66" s="183"/>
      <c r="AX66" s="175"/>
    </row>
    <row r="67" spans="2:50" ht="15" customHeight="1" thickBot="1" x14ac:dyDescent="0.45">
      <c r="B67" s="295" t="s">
        <v>306</v>
      </c>
      <c r="C67" s="210">
        <v>44287</v>
      </c>
      <c r="D67" s="231">
        <v>44467</v>
      </c>
      <c r="E67" s="232">
        <v>44287</v>
      </c>
      <c r="F67" s="231">
        <v>44467</v>
      </c>
      <c r="G67" s="233">
        <v>44652</v>
      </c>
      <c r="H67" s="234">
        <v>44832</v>
      </c>
      <c r="I67" s="233">
        <v>44652</v>
      </c>
      <c r="J67" s="234">
        <v>44832</v>
      </c>
      <c r="K67" s="235">
        <v>45017</v>
      </c>
      <c r="L67" s="236">
        <v>45197</v>
      </c>
      <c r="M67" s="235">
        <v>45017</v>
      </c>
      <c r="N67" s="216">
        <v>45197</v>
      </c>
      <c r="O67" s="175"/>
      <c r="P67" s="175"/>
      <c r="Q67" s="175"/>
      <c r="X67" s="288"/>
      <c r="Y67" s="289"/>
      <c r="Z67" s="289"/>
      <c r="AA67" s="289"/>
      <c r="AB67" s="289"/>
      <c r="AC67" s="289"/>
      <c r="AD67" s="289"/>
      <c r="AE67" s="289"/>
      <c r="AF67" s="288"/>
      <c r="AG67" s="294"/>
      <c r="AH67" s="288"/>
      <c r="AO67" s="182" t="s">
        <v>266</v>
      </c>
      <c r="AQ67" s="269">
        <v>38</v>
      </c>
      <c r="AS67" s="277" t="s">
        <v>208</v>
      </c>
      <c r="AT67" s="277" t="s">
        <v>208</v>
      </c>
      <c r="AV67" s="183"/>
      <c r="AX67" s="175"/>
    </row>
    <row r="68" spans="2:50" ht="15" customHeight="1" x14ac:dyDescent="0.4">
      <c r="B68" s="240" t="s">
        <v>307</v>
      </c>
      <c r="C68" s="296">
        <v>42402</v>
      </c>
      <c r="D68" s="168">
        <v>42402</v>
      </c>
      <c r="E68" s="241">
        <v>3533.5</v>
      </c>
      <c r="F68" s="242">
        <v>3533.5</v>
      </c>
      <c r="G68" s="169">
        <v>42402</v>
      </c>
      <c r="H68" s="168">
        <v>42402</v>
      </c>
      <c r="I68" s="241">
        <v>3533.5</v>
      </c>
      <c r="J68" s="242">
        <v>3533.5</v>
      </c>
      <c r="K68" s="169">
        <v>42402</v>
      </c>
      <c r="L68" s="168">
        <v>42402</v>
      </c>
      <c r="M68" s="241">
        <v>3533.5</v>
      </c>
      <c r="N68" s="242">
        <v>3533.5</v>
      </c>
      <c r="O68" s="174"/>
      <c r="P68" s="175"/>
      <c r="Q68" s="175"/>
      <c r="X68" s="297" t="s">
        <v>308</v>
      </c>
      <c r="Y68" s="369" t="s">
        <v>186</v>
      </c>
      <c r="Z68" s="378"/>
      <c r="AA68" s="202" t="s">
        <v>187</v>
      </c>
      <c r="AB68" s="203" t="s">
        <v>188</v>
      </c>
      <c r="AC68" s="204" t="s">
        <v>187</v>
      </c>
      <c r="AD68" s="205" t="s">
        <v>188</v>
      </c>
      <c r="AE68" s="206" t="s">
        <v>187</v>
      </c>
      <c r="AF68" s="288"/>
      <c r="AG68" s="294"/>
      <c r="AH68" s="288"/>
      <c r="AO68" s="182" t="s">
        <v>268</v>
      </c>
      <c r="AQ68" s="269">
        <v>39</v>
      </c>
      <c r="AS68" s="277" t="s">
        <v>210</v>
      </c>
      <c r="AT68" s="277" t="s">
        <v>210</v>
      </c>
      <c r="AV68" s="183"/>
      <c r="AX68" s="175"/>
    </row>
    <row r="69" spans="2:50" ht="15" customHeight="1" thickBot="1" x14ac:dyDescent="0.45">
      <c r="B69" s="274" t="s">
        <v>309</v>
      </c>
      <c r="C69" s="298">
        <v>64461</v>
      </c>
      <c r="D69" s="171">
        <v>64461</v>
      </c>
      <c r="E69" s="285">
        <v>5371.75</v>
      </c>
      <c r="F69" s="286">
        <v>5371.75</v>
      </c>
      <c r="G69" s="172">
        <v>64461</v>
      </c>
      <c r="H69" s="171">
        <v>64461</v>
      </c>
      <c r="I69" s="285">
        <v>5371.75</v>
      </c>
      <c r="J69" s="286">
        <v>5371.75</v>
      </c>
      <c r="K69" s="172">
        <v>64461</v>
      </c>
      <c r="L69" s="171">
        <v>64461</v>
      </c>
      <c r="M69" s="285">
        <v>5371.75</v>
      </c>
      <c r="N69" s="286">
        <v>5371.75</v>
      </c>
      <c r="O69" s="174"/>
      <c r="P69" s="174"/>
      <c r="Q69" s="175"/>
      <c r="X69" s="209"/>
      <c r="Y69" s="210">
        <v>44287</v>
      </c>
      <c r="Z69" s="211">
        <v>44287</v>
      </c>
      <c r="AA69" s="212">
        <v>44287</v>
      </c>
      <c r="AB69" s="213">
        <v>44652</v>
      </c>
      <c r="AC69" s="214">
        <v>44652</v>
      </c>
      <c r="AD69" s="215">
        <v>45017</v>
      </c>
      <c r="AE69" s="216">
        <v>45017</v>
      </c>
      <c r="AF69" s="288"/>
      <c r="AG69" s="294"/>
      <c r="AH69" s="288"/>
      <c r="AO69" s="182" t="s">
        <v>273</v>
      </c>
      <c r="AQ69" s="269">
        <v>40</v>
      </c>
      <c r="AS69" s="277" t="s">
        <v>214</v>
      </c>
      <c r="AT69" s="277" t="s">
        <v>214</v>
      </c>
      <c r="AV69" s="183"/>
      <c r="AX69" s="175"/>
    </row>
    <row r="70" spans="2:50" ht="15" customHeight="1" thickBot="1" x14ac:dyDescent="0.45">
      <c r="D70" s="292"/>
      <c r="E70" s="293"/>
      <c r="F70" s="293"/>
      <c r="G70" s="293"/>
      <c r="H70" s="293"/>
      <c r="I70" s="293"/>
      <c r="J70" s="293"/>
      <c r="K70" s="293"/>
      <c r="L70" s="293"/>
      <c r="M70" s="293"/>
      <c r="N70" s="293"/>
      <c r="O70" s="174"/>
      <c r="P70" s="175"/>
      <c r="Q70" s="175"/>
      <c r="X70" s="182">
        <v>101</v>
      </c>
      <c r="Y70" s="299"/>
      <c r="Z70" s="300">
        <v>11441</v>
      </c>
      <c r="AA70" s="300">
        <v>953.42</v>
      </c>
      <c r="AB70" s="299">
        <v>11441</v>
      </c>
      <c r="AC70" s="301">
        <v>953.42</v>
      </c>
      <c r="AD70" s="299">
        <v>11441</v>
      </c>
      <c r="AE70" s="301">
        <v>953.42</v>
      </c>
      <c r="AG70" s="294"/>
      <c r="AO70" s="182" t="s">
        <v>276</v>
      </c>
      <c r="AQ70" s="269">
        <v>41</v>
      </c>
      <c r="AS70" s="277" t="s">
        <v>217</v>
      </c>
      <c r="AT70" s="277" t="s">
        <v>217</v>
      </c>
      <c r="AV70" s="183"/>
      <c r="AX70" s="177" t="s">
        <v>194</v>
      </c>
    </row>
    <row r="71" spans="2:50" ht="15" customHeight="1" thickBot="1" x14ac:dyDescent="0.45">
      <c r="B71" s="219" t="s">
        <v>310</v>
      </c>
      <c r="C71" s="369" t="s">
        <v>186</v>
      </c>
      <c r="D71" s="370"/>
      <c r="E71" s="371" t="s">
        <v>187</v>
      </c>
      <c r="F71" s="370"/>
      <c r="G71" s="372" t="s">
        <v>186</v>
      </c>
      <c r="H71" s="373"/>
      <c r="I71" s="372" t="s">
        <v>187</v>
      </c>
      <c r="J71" s="373"/>
      <c r="K71" s="367" t="s">
        <v>186</v>
      </c>
      <c r="L71" s="374"/>
      <c r="M71" s="367" t="s">
        <v>187</v>
      </c>
      <c r="N71" s="368"/>
      <c r="O71" s="174"/>
      <c r="P71" s="375" t="s">
        <v>311</v>
      </c>
      <c r="Q71" s="376"/>
      <c r="X71" s="182">
        <v>102</v>
      </c>
      <c r="Y71" s="299"/>
      <c r="Z71" s="300">
        <v>12560</v>
      </c>
      <c r="AA71" s="300">
        <v>1046.67</v>
      </c>
      <c r="AB71" s="299">
        <v>12560</v>
      </c>
      <c r="AC71" s="301">
        <v>1046.67</v>
      </c>
      <c r="AD71" s="299">
        <v>12560</v>
      </c>
      <c r="AE71" s="301">
        <v>1046.67</v>
      </c>
      <c r="AG71" s="294"/>
      <c r="AO71" s="182" t="s">
        <v>278</v>
      </c>
      <c r="AQ71" s="269">
        <v>42</v>
      </c>
      <c r="AS71" s="277" t="s">
        <v>221</v>
      </c>
      <c r="AT71" s="277" t="s">
        <v>221</v>
      </c>
      <c r="AV71" s="183"/>
      <c r="AX71" s="229" t="s">
        <v>190</v>
      </c>
    </row>
    <row r="72" spans="2:50" ht="15" customHeight="1" thickBot="1" x14ac:dyDescent="0.45">
      <c r="B72" s="295" t="s">
        <v>312</v>
      </c>
      <c r="C72" s="210">
        <v>44287</v>
      </c>
      <c r="D72" s="231">
        <v>44467</v>
      </c>
      <c r="E72" s="232">
        <v>44287</v>
      </c>
      <c r="F72" s="231">
        <v>44467</v>
      </c>
      <c r="G72" s="233">
        <v>44652</v>
      </c>
      <c r="H72" s="234">
        <v>44832</v>
      </c>
      <c r="I72" s="233">
        <v>44652</v>
      </c>
      <c r="J72" s="234">
        <v>44832</v>
      </c>
      <c r="K72" s="235">
        <v>45017</v>
      </c>
      <c r="L72" s="236">
        <v>45197</v>
      </c>
      <c r="M72" s="235">
        <v>45017</v>
      </c>
      <c r="N72" s="216">
        <v>45197</v>
      </c>
      <c r="O72" s="174"/>
      <c r="P72" s="302">
        <v>44287</v>
      </c>
      <c r="Q72" s="302">
        <v>44467</v>
      </c>
      <c r="X72" s="182">
        <v>103</v>
      </c>
      <c r="Y72" s="299"/>
      <c r="Z72" s="300">
        <v>17788</v>
      </c>
      <c r="AA72" s="300">
        <v>1482.33</v>
      </c>
      <c r="AB72" s="299">
        <v>17788</v>
      </c>
      <c r="AC72" s="301">
        <v>1482.33</v>
      </c>
      <c r="AD72" s="299">
        <v>17788</v>
      </c>
      <c r="AE72" s="301">
        <v>1482.33</v>
      </c>
      <c r="AG72" s="294"/>
      <c r="AO72" s="182" t="s">
        <v>282</v>
      </c>
      <c r="AQ72" s="269">
        <v>43</v>
      </c>
      <c r="AS72" s="277" t="s">
        <v>224</v>
      </c>
      <c r="AT72" s="277" t="s">
        <v>224</v>
      </c>
      <c r="AV72" s="183"/>
      <c r="AX72" s="179" t="s">
        <v>198</v>
      </c>
    </row>
    <row r="73" spans="2:50" ht="15" customHeight="1" x14ac:dyDescent="0.4">
      <c r="B73" s="240" t="s">
        <v>279</v>
      </c>
      <c r="C73" s="296">
        <v>38690</v>
      </c>
      <c r="D73" s="168">
        <v>38690</v>
      </c>
      <c r="E73" s="241">
        <v>3224.17</v>
      </c>
      <c r="F73" s="242">
        <v>3224.17</v>
      </c>
      <c r="G73" s="169">
        <v>38690</v>
      </c>
      <c r="H73" s="168">
        <v>38690</v>
      </c>
      <c r="I73" s="241">
        <v>3224.17</v>
      </c>
      <c r="J73" s="242">
        <v>3224.17</v>
      </c>
      <c r="K73" s="169">
        <v>38690</v>
      </c>
      <c r="L73" s="168">
        <v>38690</v>
      </c>
      <c r="M73" s="241">
        <v>3224.17</v>
      </c>
      <c r="N73" s="242">
        <v>3224.17</v>
      </c>
      <c r="O73" s="174"/>
      <c r="P73" s="303">
        <v>36.09141791044776</v>
      </c>
      <c r="Q73" s="303">
        <v>36.09141791044776</v>
      </c>
      <c r="R73" s="174" t="s">
        <v>379</v>
      </c>
      <c r="X73" s="218">
        <v>104</v>
      </c>
      <c r="Y73" s="304"/>
      <c r="Z73" s="305">
        <v>17942</v>
      </c>
      <c r="AA73" s="305">
        <v>1495.17</v>
      </c>
      <c r="AB73" s="304">
        <v>17942</v>
      </c>
      <c r="AC73" s="306">
        <v>1495.17</v>
      </c>
      <c r="AD73" s="304">
        <v>17942</v>
      </c>
      <c r="AE73" s="306">
        <v>1495.17</v>
      </c>
      <c r="AG73" s="288"/>
      <c r="AO73" s="182" t="s">
        <v>284</v>
      </c>
      <c r="AQ73" s="269">
        <v>44</v>
      </c>
      <c r="AS73" s="277" t="s">
        <v>227</v>
      </c>
      <c r="AT73" s="277" t="s">
        <v>227</v>
      </c>
      <c r="AV73" s="183"/>
      <c r="AX73" s="307">
        <v>1</v>
      </c>
    </row>
    <row r="74" spans="2:50" ht="15" customHeight="1" x14ac:dyDescent="0.4">
      <c r="B74" s="240" t="s">
        <v>281</v>
      </c>
      <c r="C74" s="296">
        <v>40124</v>
      </c>
      <c r="D74" s="168">
        <v>40124</v>
      </c>
      <c r="E74" s="241">
        <v>3343.67</v>
      </c>
      <c r="F74" s="242">
        <v>3343.67</v>
      </c>
      <c r="G74" s="169">
        <v>40124</v>
      </c>
      <c r="H74" s="168">
        <v>40124</v>
      </c>
      <c r="I74" s="241">
        <v>3343.67</v>
      </c>
      <c r="J74" s="242">
        <v>3343.67</v>
      </c>
      <c r="K74" s="169">
        <v>40124</v>
      </c>
      <c r="L74" s="168">
        <v>40124</v>
      </c>
      <c r="M74" s="241">
        <v>3343.67</v>
      </c>
      <c r="N74" s="242">
        <v>3343.67</v>
      </c>
      <c r="O74" s="174"/>
      <c r="P74" s="303">
        <v>37.429104477611943</v>
      </c>
      <c r="Q74" s="303">
        <v>37.429104477611943</v>
      </c>
      <c r="R74" s="174" t="s">
        <v>379</v>
      </c>
      <c r="X74" s="293"/>
      <c r="Y74" s="293"/>
      <c r="Z74" s="293"/>
      <c r="AA74" s="290"/>
      <c r="AB74" s="290"/>
      <c r="AC74" s="290"/>
      <c r="AD74" s="290"/>
      <c r="AE74" s="290"/>
      <c r="AF74" s="291"/>
      <c r="AG74" s="288"/>
      <c r="AH74" s="291"/>
      <c r="AO74" s="182" t="s">
        <v>287</v>
      </c>
      <c r="AQ74" s="269">
        <v>45</v>
      </c>
      <c r="AS74" s="277" t="s">
        <v>231</v>
      </c>
      <c r="AT74" s="277" t="s">
        <v>231</v>
      </c>
      <c r="AV74" s="183"/>
      <c r="AX74" s="308">
        <v>2</v>
      </c>
    </row>
    <row r="75" spans="2:50" ht="15" customHeight="1" x14ac:dyDescent="0.4">
      <c r="B75" s="274" t="s">
        <v>283</v>
      </c>
      <c r="C75" s="298">
        <v>41604</v>
      </c>
      <c r="D75" s="171">
        <v>41604</v>
      </c>
      <c r="E75" s="285">
        <v>3467</v>
      </c>
      <c r="F75" s="286">
        <v>3467</v>
      </c>
      <c r="G75" s="172">
        <v>41604</v>
      </c>
      <c r="H75" s="171">
        <v>41604</v>
      </c>
      <c r="I75" s="285">
        <v>3467</v>
      </c>
      <c r="J75" s="286">
        <v>3467</v>
      </c>
      <c r="K75" s="172">
        <v>41604</v>
      </c>
      <c r="L75" s="171">
        <v>41604</v>
      </c>
      <c r="M75" s="285">
        <v>3467</v>
      </c>
      <c r="N75" s="286">
        <v>3467</v>
      </c>
      <c r="O75" s="175"/>
      <c r="P75" s="309">
        <v>38.809701492537314</v>
      </c>
      <c r="Q75" s="309">
        <v>38.809701492537314</v>
      </c>
      <c r="R75" s="174" t="s">
        <v>379</v>
      </c>
      <c r="X75" s="293"/>
      <c r="Y75" s="293"/>
      <c r="Z75" s="293"/>
      <c r="AA75" s="290"/>
      <c r="AB75" s="290"/>
      <c r="AC75" s="290"/>
      <c r="AD75" s="290"/>
      <c r="AE75" s="290"/>
      <c r="AF75" s="291"/>
      <c r="AG75" s="288"/>
      <c r="AH75" s="291"/>
      <c r="AO75" s="182" t="s">
        <v>288</v>
      </c>
      <c r="AQ75" s="269">
        <v>46</v>
      </c>
      <c r="AS75" s="277" t="s">
        <v>234</v>
      </c>
      <c r="AT75" s="277" t="s">
        <v>234</v>
      </c>
      <c r="AV75" s="183"/>
      <c r="AX75" s="310">
        <v>3</v>
      </c>
    </row>
    <row r="76" spans="2:50" ht="15" customHeight="1" thickBot="1" x14ac:dyDescent="0.45">
      <c r="D76" s="292"/>
      <c r="E76" s="293"/>
      <c r="F76" s="293"/>
      <c r="G76" s="293"/>
      <c r="H76" s="293"/>
      <c r="I76" s="293"/>
      <c r="J76" s="293"/>
      <c r="K76" s="293"/>
      <c r="L76" s="293"/>
      <c r="M76" s="293"/>
      <c r="N76" s="293"/>
      <c r="O76" s="175"/>
      <c r="P76" s="311"/>
      <c r="Q76" s="175"/>
      <c r="R76" s="174"/>
      <c r="X76" s="293"/>
      <c r="Y76" s="293"/>
      <c r="Z76" s="293"/>
      <c r="AA76" s="290"/>
      <c r="AB76" s="290"/>
      <c r="AC76" s="290"/>
      <c r="AD76" s="290"/>
      <c r="AE76" s="290"/>
      <c r="AF76" s="294"/>
      <c r="AG76" s="288"/>
      <c r="AH76" s="294"/>
      <c r="AO76" s="182" t="s">
        <v>290</v>
      </c>
      <c r="AQ76" s="269">
        <v>47</v>
      </c>
      <c r="AS76" s="277" t="s">
        <v>237</v>
      </c>
      <c r="AT76" s="277" t="s">
        <v>237</v>
      </c>
      <c r="AV76" s="183"/>
      <c r="AX76" s="175"/>
    </row>
    <row r="77" spans="2:50" ht="15" customHeight="1" thickBot="1" x14ac:dyDescent="0.45">
      <c r="B77" s="219" t="s">
        <v>313</v>
      </c>
      <c r="C77" s="369" t="s">
        <v>186</v>
      </c>
      <c r="D77" s="370"/>
      <c r="E77" s="371" t="s">
        <v>187</v>
      </c>
      <c r="F77" s="370"/>
      <c r="G77" s="372" t="s">
        <v>186</v>
      </c>
      <c r="H77" s="373"/>
      <c r="I77" s="372" t="s">
        <v>187</v>
      </c>
      <c r="J77" s="373"/>
      <c r="K77" s="367" t="s">
        <v>186</v>
      </c>
      <c r="L77" s="374"/>
      <c r="M77" s="367" t="s">
        <v>187</v>
      </c>
      <c r="N77" s="368"/>
      <c r="O77" s="174"/>
      <c r="P77" s="375" t="s">
        <v>311</v>
      </c>
      <c r="Q77" s="376"/>
      <c r="X77" s="293"/>
      <c r="Y77" s="293"/>
      <c r="Z77" s="293"/>
      <c r="AA77" s="290"/>
      <c r="AB77" s="290"/>
      <c r="AC77" s="290"/>
      <c r="AD77" s="290"/>
      <c r="AE77" s="290"/>
      <c r="AF77" s="294"/>
      <c r="AG77" s="288"/>
      <c r="AH77" s="294"/>
      <c r="AO77" s="182" t="s">
        <v>291</v>
      </c>
      <c r="AQ77" s="269">
        <v>48</v>
      </c>
      <c r="AS77" s="277" t="s">
        <v>239</v>
      </c>
      <c r="AT77" s="277" t="s">
        <v>239</v>
      </c>
      <c r="AV77" s="183"/>
      <c r="AX77" s="175"/>
    </row>
    <row r="78" spans="2:50" ht="15" customHeight="1" thickBot="1" x14ac:dyDescent="0.45">
      <c r="B78" s="295" t="s">
        <v>194</v>
      </c>
      <c r="C78" s="210">
        <v>44287</v>
      </c>
      <c r="D78" s="231">
        <v>44467</v>
      </c>
      <c r="E78" s="232">
        <v>44287</v>
      </c>
      <c r="F78" s="231">
        <v>44467</v>
      </c>
      <c r="G78" s="233">
        <v>44652</v>
      </c>
      <c r="H78" s="234">
        <v>44832</v>
      </c>
      <c r="I78" s="233">
        <v>44652</v>
      </c>
      <c r="J78" s="234">
        <v>44832</v>
      </c>
      <c r="K78" s="235">
        <v>45017</v>
      </c>
      <c r="L78" s="236">
        <v>45197</v>
      </c>
      <c r="M78" s="235">
        <v>45017</v>
      </c>
      <c r="N78" s="216">
        <v>45197</v>
      </c>
      <c r="O78" s="174"/>
      <c r="P78" s="302">
        <v>44287</v>
      </c>
      <c r="Q78" s="302">
        <v>44467</v>
      </c>
      <c r="X78" s="293"/>
      <c r="Y78" s="293"/>
      <c r="Z78" s="293"/>
      <c r="AA78" s="290"/>
      <c r="AB78" s="290"/>
      <c r="AC78" s="290"/>
      <c r="AD78" s="290"/>
      <c r="AE78" s="294"/>
      <c r="AF78" s="294"/>
      <c r="AG78" s="294"/>
      <c r="AH78" s="294"/>
      <c r="AI78" s="294"/>
      <c r="AO78" s="182" t="s">
        <v>292</v>
      </c>
      <c r="AQ78" s="269">
        <v>49</v>
      </c>
      <c r="AS78" s="277" t="s">
        <v>243</v>
      </c>
      <c r="AT78" s="277" t="s">
        <v>243</v>
      </c>
      <c r="AV78" s="183"/>
      <c r="AX78" s="175"/>
    </row>
    <row r="79" spans="2:50" ht="15" customHeight="1" x14ac:dyDescent="0.4">
      <c r="B79" s="240" t="s">
        <v>260</v>
      </c>
      <c r="C79" s="312">
        <v>25714</v>
      </c>
      <c r="D79" s="168">
        <v>25714</v>
      </c>
      <c r="E79" s="241">
        <v>2142.83</v>
      </c>
      <c r="F79" s="242">
        <v>2142.83</v>
      </c>
      <c r="G79" s="169">
        <v>25714</v>
      </c>
      <c r="H79" s="168">
        <v>25714</v>
      </c>
      <c r="I79" s="241">
        <v>2142.83</v>
      </c>
      <c r="J79" s="242">
        <v>2142.83</v>
      </c>
      <c r="K79" s="169">
        <v>25714</v>
      </c>
      <c r="L79" s="168">
        <v>25714</v>
      </c>
      <c r="M79" s="241">
        <v>2142.83</v>
      </c>
      <c r="N79" s="242">
        <v>2142.83</v>
      </c>
      <c r="O79" s="174"/>
      <c r="P79" s="303">
        <v>23.986940298507463</v>
      </c>
      <c r="Q79" s="303">
        <v>23.986940298507463</v>
      </c>
      <c r="R79" s="174" t="s">
        <v>379</v>
      </c>
      <c r="S79" s="174"/>
      <c r="X79" s="293"/>
      <c r="Y79" s="293"/>
      <c r="Z79" s="293"/>
      <c r="AA79" s="290"/>
      <c r="AB79" s="290"/>
      <c r="AC79" s="290"/>
      <c r="AD79" s="290"/>
      <c r="AE79" s="294"/>
      <c r="AF79" s="294"/>
      <c r="AG79" s="294"/>
      <c r="AH79" s="294"/>
      <c r="AI79" s="294"/>
      <c r="AO79" s="182" t="s">
        <v>293</v>
      </c>
      <c r="AQ79" s="269">
        <v>50</v>
      </c>
      <c r="AS79" s="277" t="s">
        <v>246</v>
      </c>
      <c r="AT79" s="277" t="s">
        <v>246</v>
      </c>
      <c r="AV79" s="183"/>
      <c r="AX79" s="313">
        <v>10</v>
      </c>
    </row>
    <row r="80" spans="2:50" ht="15" customHeight="1" x14ac:dyDescent="0.4">
      <c r="B80" s="240" t="s">
        <v>264</v>
      </c>
      <c r="C80" s="312">
        <v>27600</v>
      </c>
      <c r="D80" s="168">
        <v>27600</v>
      </c>
      <c r="E80" s="241">
        <v>2300</v>
      </c>
      <c r="F80" s="242">
        <v>2300</v>
      </c>
      <c r="G80" s="169">
        <v>27600</v>
      </c>
      <c r="H80" s="168">
        <v>27600</v>
      </c>
      <c r="I80" s="241">
        <v>2300</v>
      </c>
      <c r="J80" s="242">
        <v>2300</v>
      </c>
      <c r="K80" s="169">
        <v>27600</v>
      </c>
      <c r="L80" s="168">
        <v>27600</v>
      </c>
      <c r="M80" s="241">
        <v>2300</v>
      </c>
      <c r="N80" s="242">
        <v>2300</v>
      </c>
      <c r="O80" s="174"/>
      <c r="P80" s="303">
        <v>25.746268656716417</v>
      </c>
      <c r="Q80" s="303">
        <v>25.746268656716417</v>
      </c>
      <c r="R80" s="174" t="s">
        <v>379</v>
      </c>
      <c r="S80" s="174"/>
      <c r="X80" s="293"/>
      <c r="Y80" s="293"/>
      <c r="Z80" s="293"/>
      <c r="AA80" s="290"/>
      <c r="AB80" s="290"/>
      <c r="AC80" s="290"/>
      <c r="AD80" s="290"/>
      <c r="AE80" s="294"/>
      <c r="AF80" s="294"/>
      <c r="AG80" s="294"/>
      <c r="AH80" s="294"/>
      <c r="AI80" s="294"/>
      <c r="AO80" s="182" t="s">
        <v>295</v>
      </c>
      <c r="AQ80" s="269">
        <v>51</v>
      </c>
      <c r="AS80" s="277" t="s">
        <v>251</v>
      </c>
      <c r="AT80" s="277" t="s">
        <v>251</v>
      </c>
      <c r="AV80" s="183"/>
      <c r="AX80" s="308">
        <v>11</v>
      </c>
    </row>
    <row r="81" spans="2:50" ht="15" customHeight="1" x14ac:dyDescent="0.4">
      <c r="B81" s="240" t="s">
        <v>267</v>
      </c>
      <c r="C81" s="312">
        <v>29664</v>
      </c>
      <c r="D81" s="168">
        <v>29664</v>
      </c>
      <c r="E81" s="241">
        <v>2472</v>
      </c>
      <c r="F81" s="242">
        <v>2472</v>
      </c>
      <c r="G81" s="169">
        <v>29664</v>
      </c>
      <c r="H81" s="168">
        <v>29664</v>
      </c>
      <c r="I81" s="241">
        <v>2472</v>
      </c>
      <c r="J81" s="242">
        <v>2472</v>
      </c>
      <c r="K81" s="169">
        <v>29664</v>
      </c>
      <c r="L81" s="168">
        <v>29664</v>
      </c>
      <c r="M81" s="241">
        <v>2472</v>
      </c>
      <c r="N81" s="242">
        <v>2472</v>
      </c>
      <c r="O81" s="174"/>
      <c r="P81" s="303">
        <v>27.671641791044777</v>
      </c>
      <c r="Q81" s="303">
        <v>27.671641791044777</v>
      </c>
      <c r="R81" s="174" t="s">
        <v>379</v>
      </c>
      <c r="S81" s="174"/>
      <c r="X81" s="293"/>
      <c r="Y81" s="293"/>
      <c r="Z81" s="293"/>
      <c r="AA81" s="290"/>
      <c r="AB81" s="290"/>
      <c r="AC81" s="290"/>
      <c r="AD81" s="290"/>
      <c r="AE81" s="294"/>
      <c r="AF81" s="294"/>
      <c r="AG81" s="294"/>
      <c r="AH81" s="294"/>
      <c r="AI81" s="294"/>
      <c r="AO81" s="182" t="s">
        <v>296</v>
      </c>
      <c r="AQ81" s="314">
        <v>101</v>
      </c>
      <c r="AR81" s="175" t="s">
        <v>314</v>
      </c>
      <c r="AS81" s="277" t="s">
        <v>254</v>
      </c>
      <c r="AT81" s="277" t="s">
        <v>254</v>
      </c>
      <c r="AV81" s="183"/>
      <c r="AX81" s="308">
        <v>12</v>
      </c>
    </row>
    <row r="82" spans="2:50" ht="15" customHeight="1" x14ac:dyDescent="0.4">
      <c r="B82" s="240" t="s">
        <v>269</v>
      </c>
      <c r="C82" s="312">
        <v>31778</v>
      </c>
      <c r="D82" s="168">
        <v>31778</v>
      </c>
      <c r="E82" s="241">
        <v>2648.17</v>
      </c>
      <c r="F82" s="242">
        <v>2648.17</v>
      </c>
      <c r="G82" s="169">
        <v>31778</v>
      </c>
      <c r="H82" s="168">
        <v>31778</v>
      </c>
      <c r="I82" s="241">
        <v>2648.17</v>
      </c>
      <c r="J82" s="242">
        <v>2648.17</v>
      </c>
      <c r="K82" s="169">
        <v>31778</v>
      </c>
      <c r="L82" s="168">
        <v>31778</v>
      </c>
      <c r="M82" s="241">
        <v>2648.17</v>
      </c>
      <c r="N82" s="242">
        <v>2648.17</v>
      </c>
      <c r="O82" s="174"/>
      <c r="P82" s="303">
        <v>29.643656716417912</v>
      </c>
      <c r="Q82" s="303">
        <v>29.643656716417912</v>
      </c>
      <c r="R82" s="174" t="s">
        <v>379</v>
      </c>
      <c r="S82" s="174"/>
      <c r="X82" s="293"/>
      <c r="Y82" s="293"/>
      <c r="Z82" s="293"/>
      <c r="AA82" s="377"/>
      <c r="AB82" s="377"/>
      <c r="AC82" s="315"/>
      <c r="AD82" s="315"/>
      <c r="AE82" s="294"/>
      <c r="AF82" s="294"/>
      <c r="AG82" s="294"/>
      <c r="AH82" s="294"/>
      <c r="AI82" s="294"/>
      <c r="AO82" s="182" t="s">
        <v>297</v>
      </c>
      <c r="AQ82" s="314">
        <v>102</v>
      </c>
      <c r="AR82" s="175" t="s">
        <v>315</v>
      </c>
      <c r="AS82" s="277" t="s">
        <v>256</v>
      </c>
      <c r="AT82" s="277" t="s">
        <v>256</v>
      </c>
      <c r="AV82" s="183"/>
      <c r="AX82" s="308">
        <v>13</v>
      </c>
    </row>
    <row r="83" spans="2:50" ht="15" customHeight="1" x14ac:dyDescent="0.4">
      <c r="B83" s="240" t="s">
        <v>271</v>
      </c>
      <c r="C83" s="312">
        <v>34100</v>
      </c>
      <c r="D83" s="168">
        <v>34100</v>
      </c>
      <c r="E83" s="241">
        <v>2841.67</v>
      </c>
      <c r="F83" s="242">
        <v>2841.67</v>
      </c>
      <c r="G83" s="169">
        <v>34100</v>
      </c>
      <c r="H83" s="168">
        <v>34100</v>
      </c>
      <c r="I83" s="241">
        <v>2841.67</v>
      </c>
      <c r="J83" s="242">
        <v>2841.67</v>
      </c>
      <c r="K83" s="169">
        <v>34100</v>
      </c>
      <c r="L83" s="168">
        <v>34100</v>
      </c>
      <c r="M83" s="241">
        <v>2841.67</v>
      </c>
      <c r="N83" s="242">
        <v>2841.67</v>
      </c>
      <c r="O83" s="175"/>
      <c r="P83" s="303">
        <v>31.809701492537314</v>
      </c>
      <c r="Q83" s="303">
        <v>31.809701492537314</v>
      </c>
      <c r="R83" s="174" t="s">
        <v>379</v>
      </c>
      <c r="S83" s="174"/>
      <c r="X83" s="293"/>
      <c r="Y83" s="293"/>
      <c r="Z83" s="293"/>
      <c r="AA83" s="316"/>
      <c r="AB83" s="316"/>
      <c r="AC83" s="316"/>
      <c r="AD83" s="316"/>
      <c r="AE83" s="294"/>
      <c r="AF83" s="294"/>
      <c r="AG83" s="294"/>
      <c r="AH83" s="294"/>
      <c r="AI83" s="294"/>
      <c r="AO83" s="182" t="s">
        <v>298</v>
      </c>
      <c r="AQ83" s="314">
        <v>103</v>
      </c>
      <c r="AR83" s="175" t="s">
        <v>316</v>
      </c>
      <c r="AS83" s="277" t="s">
        <v>262</v>
      </c>
      <c r="AT83" s="277" t="s">
        <v>262</v>
      </c>
      <c r="AV83" s="183"/>
      <c r="AX83" s="308">
        <v>14</v>
      </c>
    </row>
    <row r="84" spans="2:50" ht="15" customHeight="1" x14ac:dyDescent="0.4">
      <c r="B84" s="240" t="s">
        <v>275</v>
      </c>
      <c r="C84" s="312">
        <v>36961</v>
      </c>
      <c r="D84" s="168">
        <v>36961</v>
      </c>
      <c r="E84" s="241">
        <v>3080.08</v>
      </c>
      <c r="F84" s="242">
        <v>3080.08</v>
      </c>
      <c r="G84" s="169">
        <v>36961</v>
      </c>
      <c r="H84" s="168">
        <v>36961</v>
      </c>
      <c r="I84" s="241">
        <v>3080.08</v>
      </c>
      <c r="J84" s="242">
        <v>3080.08</v>
      </c>
      <c r="K84" s="169">
        <v>36961</v>
      </c>
      <c r="L84" s="168">
        <v>36961</v>
      </c>
      <c r="M84" s="241">
        <v>3080.08</v>
      </c>
      <c r="N84" s="242">
        <v>3080.08</v>
      </c>
      <c r="O84" s="175"/>
      <c r="P84" s="303">
        <v>34.478544776119406</v>
      </c>
      <c r="Q84" s="303">
        <v>34.478544776119406</v>
      </c>
      <c r="R84" s="174" t="s">
        <v>379</v>
      </c>
      <c r="S84" s="174"/>
      <c r="X84" s="293"/>
      <c r="Y84" s="293"/>
      <c r="Z84" s="293"/>
      <c r="AA84" s="290"/>
      <c r="AB84" s="290"/>
      <c r="AC84" s="290"/>
      <c r="AD84" s="290"/>
      <c r="AE84" s="294"/>
      <c r="AF84" s="294"/>
      <c r="AG84" s="294"/>
      <c r="AH84" s="294"/>
      <c r="AI84" s="294"/>
      <c r="AO84" s="182" t="s">
        <v>300</v>
      </c>
      <c r="AQ84" s="317">
        <v>104</v>
      </c>
      <c r="AR84" s="175" t="s">
        <v>317</v>
      </c>
      <c r="AS84" s="277" t="s">
        <v>266</v>
      </c>
      <c r="AT84" s="277" t="s">
        <v>266</v>
      </c>
      <c r="AV84" s="183"/>
      <c r="AX84" s="308">
        <v>15</v>
      </c>
    </row>
    <row r="85" spans="2:50" ht="15" customHeight="1" x14ac:dyDescent="0.4">
      <c r="B85" s="274" t="s">
        <v>277</v>
      </c>
      <c r="C85" s="318">
        <v>36961</v>
      </c>
      <c r="D85" s="171">
        <v>36961</v>
      </c>
      <c r="E85" s="285">
        <v>3080.08</v>
      </c>
      <c r="F85" s="286">
        <v>3080.08</v>
      </c>
      <c r="G85" s="172">
        <v>36961</v>
      </c>
      <c r="H85" s="171">
        <v>36961</v>
      </c>
      <c r="I85" s="285">
        <v>3080.08</v>
      </c>
      <c r="J85" s="286">
        <v>3080.08</v>
      </c>
      <c r="K85" s="172">
        <v>36961</v>
      </c>
      <c r="L85" s="171">
        <v>36961</v>
      </c>
      <c r="M85" s="285">
        <v>3080.08</v>
      </c>
      <c r="N85" s="286">
        <v>3080.08</v>
      </c>
      <c r="O85" s="174"/>
      <c r="P85" s="309">
        <v>34.478544776119406</v>
      </c>
      <c r="Q85" s="309">
        <v>34.478544776119406</v>
      </c>
      <c r="R85" s="174" t="s">
        <v>379</v>
      </c>
      <c r="S85" s="174"/>
      <c r="X85" s="293"/>
      <c r="Y85" s="293"/>
      <c r="Z85" s="293"/>
      <c r="AA85" s="293"/>
      <c r="AB85" s="173"/>
      <c r="AC85" s="173"/>
      <c r="AD85" s="173"/>
      <c r="AE85" s="173"/>
      <c r="AF85" s="293"/>
      <c r="AG85" s="293"/>
      <c r="AH85" s="293"/>
      <c r="AO85" s="182" t="s">
        <v>301</v>
      </c>
      <c r="AQ85" s="319"/>
      <c r="AS85" s="277" t="s">
        <v>268</v>
      </c>
      <c r="AT85" s="277" t="s">
        <v>268</v>
      </c>
      <c r="AV85" s="183"/>
      <c r="AX85" s="310">
        <v>16</v>
      </c>
    </row>
    <row r="86" spans="2:50" ht="15" customHeight="1" thickBot="1" x14ac:dyDescent="0.45">
      <c r="B86" s="176"/>
      <c r="D86" s="292"/>
      <c r="E86" s="293"/>
      <c r="F86" s="293"/>
      <c r="G86" s="293"/>
      <c r="H86" s="293"/>
      <c r="I86" s="293"/>
      <c r="J86" s="293"/>
      <c r="K86" s="293"/>
      <c r="L86" s="293"/>
      <c r="M86" s="293"/>
      <c r="N86" s="293"/>
      <c r="O86" s="174"/>
      <c r="P86" s="311"/>
      <c r="Q86" s="175"/>
      <c r="X86" s="293"/>
      <c r="Y86" s="293"/>
      <c r="Z86" s="293"/>
      <c r="AA86" s="293"/>
      <c r="AB86" s="173"/>
      <c r="AC86" s="173"/>
      <c r="AD86" s="173"/>
      <c r="AE86" s="173"/>
      <c r="AF86" s="293"/>
      <c r="AG86" s="293"/>
      <c r="AH86" s="293"/>
      <c r="AO86" s="182" t="s">
        <v>302</v>
      </c>
      <c r="AQ86" s="319"/>
      <c r="AS86" s="277" t="s">
        <v>273</v>
      </c>
      <c r="AT86" s="277" t="s">
        <v>273</v>
      </c>
      <c r="AV86" s="183"/>
      <c r="AX86" s="320"/>
    </row>
    <row r="87" spans="2:50" ht="15" customHeight="1" thickBot="1" x14ac:dyDescent="0.45">
      <c r="B87" s="219" t="s">
        <v>318</v>
      </c>
      <c r="C87" s="369" t="s">
        <v>186</v>
      </c>
      <c r="D87" s="370"/>
      <c r="E87" s="371" t="s">
        <v>187</v>
      </c>
      <c r="F87" s="370"/>
      <c r="G87" s="372" t="s">
        <v>186</v>
      </c>
      <c r="H87" s="373"/>
      <c r="I87" s="372" t="s">
        <v>187</v>
      </c>
      <c r="J87" s="373"/>
      <c r="K87" s="367" t="s">
        <v>186</v>
      </c>
      <c r="L87" s="374"/>
      <c r="M87" s="367" t="s">
        <v>187</v>
      </c>
      <c r="N87" s="368"/>
      <c r="O87" s="174"/>
      <c r="P87" s="375" t="s">
        <v>311</v>
      </c>
      <c r="Q87" s="376"/>
      <c r="X87" s="293"/>
      <c r="Y87" s="293"/>
      <c r="Z87" s="293"/>
      <c r="AA87" s="293"/>
      <c r="AB87" s="173"/>
      <c r="AC87" s="173"/>
      <c r="AD87" s="173"/>
      <c r="AE87" s="173"/>
      <c r="AF87" s="293"/>
      <c r="AG87" s="293"/>
      <c r="AH87" s="293"/>
      <c r="AO87" s="182" t="s">
        <v>303</v>
      </c>
      <c r="AQ87" s="319"/>
      <c r="AS87" s="277" t="s">
        <v>276</v>
      </c>
      <c r="AT87" s="277" t="s">
        <v>276</v>
      </c>
      <c r="AV87" s="183"/>
      <c r="AX87" s="320"/>
    </row>
    <row r="88" spans="2:50" ht="15" customHeight="1" thickBot="1" x14ac:dyDescent="0.45">
      <c r="B88" s="295" t="s">
        <v>194</v>
      </c>
      <c r="C88" s="210">
        <v>44287</v>
      </c>
      <c r="D88" s="231">
        <v>44467</v>
      </c>
      <c r="E88" s="232">
        <v>44287</v>
      </c>
      <c r="F88" s="231">
        <v>44467</v>
      </c>
      <c r="G88" s="233">
        <v>44652</v>
      </c>
      <c r="H88" s="234">
        <v>44832</v>
      </c>
      <c r="I88" s="233">
        <v>44652</v>
      </c>
      <c r="J88" s="234">
        <v>44832</v>
      </c>
      <c r="K88" s="235">
        <v>45017</v>
      </c>
      <c r="L88" s="236">
        <v>45197</v>
      </c>
      <c r="M88" s="235">
        <v>45017</v>
      </c>
      <c r="N88" s="216">
        <v>45197</v>
      </c>
      <c r="O88" s="174"/>
      <c r="P88" s="302">
        <v>44287</v>
      </c>
      <c r="Q88" s="302">
        <v>44467</v>
      </c>
      <c r="X88" s="293"/>
      <c r="Y88" s="293"/>
      <c r="Z88" s="293"/>
      <c r="AA88" s="293"/>
      <c r="AB88" s="173"/>
      <c r="AC88" s="173"/>
      <c r="AD88" s="173"/>
      <c r="AE88" s="173"/>
      <c r="AF88" s="293"/>
      <c r="AG88" s="293"/>
      <c r="AH88" s="293"/>
      <c r="AO88" s="182" t="s">
        <v>304</v>
      </c>
      <c r="AQ88" s="319"/>
      <c r="AS88" s="277" t="s">
        <v>278</v>
      </c>
      <c r="AT88" s="277" t="s">
        <v>278</v>
      </c>
      <c r="AV88" s="183"/>
      <c r="AX88" s="320"/>
    </row>
    <row r="89" spans="2:50" ht="15" customHeight="1" x14ac:dyDescent="0.4">
      <c r="B89" s="240" t="s">
        <v>244</v>
      </c>
      <c r="C89" s="296">
        <v>18169</v>
      </c>
      <c r="D89" s="168">
        <v>18169</v>
      </c>
      <c r="E89" s="241">
        <v>1514.08</v>
      </c>
      <c r="F89" s="242">
        <v>1514.08</v>
      </c>
      <c r="G89" s="169">
        <v>18169</v>
      </c>
      <c r="H89" s="168">
        <v>18169</v>
      </c>
      <c r="I89" s="241">
        <v>1514.08</v>
      </c>
      <c r="J89" s="242">
        <v>1514.08</v>
      </c>
      <c r="K89" s="169">
        <v>18169</v>
      </c>
      <c r="L89" s="168">
        <v>18169</v>
      </c>
      <c r="M89" s="241">
        <v>1514.08</v>
      </c>
      <c r="N89" s="242">
        <v>1514.08</v>
      </c>
      <c r="O89" s="174"/>
      <c r="P89" s="303">
        <v>16.948694029850746</v>
      </c>
      <c r="Q89" s="303">
        <v>16.948694029850746</v>
      </c>
      <c r="X89" s="293"/>
      <c r="Y89" s="293"/>
      <c r="Z89" s="293"/>
      <c r="AA89" s="293"/>
      <c r="AB89" s="173"/>
      <c r="AC89" s="173"/>
      <c r="AD89" s="173"/>
      <c r="AE89" s="173"/>
      <c r="AF89" s="293"/>
      <c r="AG89" s="293"/>
      <c r="AH89" s="293"/>
      <c r="AO89" s="182" t="s">
        <v>319</v>
      </c>
      <c r="AQ89" s="319"/>
      <c r="AS89" s="277" t="s">
        <v>282</v>
      </c>
      <c r="AT89" s="277" t="s">
        <v>282</v>
      </c>
      <c r="AV89" s="183"/>
      <c r="AX89" s="307">
        <v>4</v>
      </c>
    </row>
    <row r="90" spans="2:50" ht="15" customHeight="1" x14ac:dyDescent="0.4">
      <c r="B90" s="240" t="s">
        <v>247</v>
      </c>
      <c r="C90" s="296">
        <v>20282</v>
      </c>
      <c r="D90" s="168">
        <v>20282</v>
      </c>
      <c r="E90" s="241">
        <v>1690.17</v>
      </c>
      <c r="F90" s="242">
        <v>1690.17</v>
      </c>
      <c r="G90" s="169">
        <v>20282</v>
      </c>
      <c r="H90" s="168">
        <v>20282</v>
      </c>
      <c r="I90" s="241">
        <v>1690.17</v>
      </c>
      <c r="J90" s="242">
        <v>1690.17</v>
      </c>
      <c r="K90" s="169">
        <v>20282</v>
      </c>
      <c r="L90" s="168">
        <v>20282</v>
      </c>
      <c r="M90" s="241">
        <v>1690.17</v>
      </c>
      <c r="N90" s="242">
        <v>1690.17</v>
      </c>
      <c r="O90" s="174"/>
      <c r="P90" s="303">
        <v>18.919776119402986</v>
      </c>
      <c r="Q90" s="303">
        <v>18.919776119402986</v>
      </c>
      <c r="X90" s="293"/>
      <c r="Y90" s="293"/>
      <c r="Z90" s="293"/>
      <c r="AA90" s="293"/>
      <c r="AB90" s="173"/>
      <c r="AC90" s="173"/>
      <c r="AD90" s="173"/>
      <c r="AE90" s="173"/>
      <c r="AF90" s="293"/>
      <c r="AG90" s="293"/>
      <c r="AH90" s="293"/>
      <c r="AO90" s="182" t="s">
        <v>320</v>
      </c>
      <c r="AQ90" s="319"/>
      <c r="AS90" s="277" t="s">
        <v>284</v>
      </c>
      <c r="AT90" s="277" t="s">
        <v>284</v>
      </c>
      <c r="AV90" s="183"/>
      <c r="AX90" s="308">
        <v>5</v>
      </c>
    </row>
    <row r="91" spans="2:50" ht="15" customHeight="1" x14ac:dyDescent="0.4">
      <c r="B91" s="240" t="s">
        <v>250</v>
      </c>
      <c r="C91" s="296">
        <v>22394</v>
      </c>
      <c r="D91" s="168">
        <v>22394</v>
      </c>
      <c r="E91" s="241">
        <v>1866.17</v>
      </c>
      <c r="F91" s="242">
        <v>1866.17</v>
      </c>
      <c r="G91" s="169">
        <v>22394</v>
      </c>
      <c r="H91" s="168">
        <v>22394</v>
      </c>
      <c r="I91" s="241">
        <v>1866.17</v>
      </c>
      <c r="J91" s="242">
        <v>1866.17</v>
      </c>
      <c r="K91" s="169">
        <v>22394</v>
      </c>
      <c r="L91" s="168">
        <v>22394</v>
      </c>
      <c r="M91" s="241">
        <v>1866.17</v>
      </c>
      <c r="N91" s="242">
        <v>1866.17</v>
      </c>
      <c r="O91" s="174"/>
      <c r="P91" s="303">
        <v>20.889925373134329</v>
      </c>
      <c r="Q91" s="303">
        <v>20.889925373134329</v>
      </c>
      <c r="X91" s="293"/>
      <c r="Y91" s="293"/>
      <c r="Z91" s="293"/>
      <c r="AA91" s="293"/>
      <c r="AB91" s="173"/>
      <c r="AC91" s="173"/>
      <c r="AD91" s="173"/>
      <c r="AE91" s="173"/>
      <c r="AF91" s="293"/>
      <c r="AG91" s="293"/>
      <c r="AH91" s="293"/>
      <c r="AO91" s="182" t="s">
        <v>321</v>
      </c>
      <c r="AQ91" s="319"/>
      <c r="AS91" s="277" t="s">
        <v>287</v>
      </c>
      <c r="AT91" s="277" t="s">
        <v>287</v>
      </c>
      <c r="AV91" s="183"/>
      <c r="AX91" s="308">
        <v>6</v>
      </c>
    </row>
    <row r="92" spans="2:50" ht="15" customHeight="1" x14ac:dyDescent="0.4">
      <c r="B92" s="240" t="s">
        <v>253</v>
      </c>
      <c r="C92" s="296">
        <v>24507</v>
      </c>
      <c r="D92" s="168">
        <v>24507</v>
      </c>
      <c r="E92" s="241">
        <v>2042.25</v>
      </c>
      <c r="F92" s="242">
        <v>2042.25</v>
      </c>
      <c r="G92" s="169">
        <v>24507</v>
      </c>
      <c r="H92" s="168">
        <v>24507</v>
      </c>
      <c r="I92" s="241">
        <v>2042.25</v>
      </c>
      <c r="J92" s="242">
        <v>2042.25</v>
      </c>
      <c r="K92" s="169">
        <v>24507</v>
      </c>
      <c r="L92" s="168">
        <v>24507</v>
      </c>
      <c r="M92" s="241">
        <v>2042.25</v>
      </c>
      <c r="N92" s="242">
        <v>2042.25</v>
      </c>
      <c r="O92" s="174"/>
      <c r="P92" s="303">
        <v>22.861007462686569</v>
      </c>
      <c r="Q92" s="303">
        <v>22.861007462686569</v>
      </c>
      <c r="X92" s="293"/>
      <c r="Y92" s="293"/>
      <c r="Z92" s="293"/>
      <c r="AA92" s="293"/>
      <c r="AB92" s="173"/>
      <c r="AC92" s="173"/>
      <c r="AD92" s="173"/>
      <c r="AE92" s="173"/>
      <c r="AF92" s="293"/>
      <c r="AG92" s="293"/>
      <c r="AH92" s="293"/>
      <c r="AO92" s="182" t="s">
        <v>322</v>
      </c>
      <c r="AQ92" s="319"/>
      <c r="AS92" s="277" t="s">
        <v>288</v>
      </c>
      <c r="AT92" s="277" t="s">
        <v>288</v>
      </c>
      <c r="AV92" s="183"/>
      <c r="AX92" s="308">
        <v>7</v>
      </c>
    </row>
    <row r="93" spans="2:50" ht="15" customHeight="1" x14ac:dyDescent="0.4">
      <c r="B93" s="240" t="s">
        <v>255</v>
      </c>
      <c r="C93" s="296">
        <v>26622</v>
      </c>
      <c r="D93" s="168">
        <v>26622</v>
      </c>
      <c r="E93" s="241">
        <v>2218.5</v>
      </c>
      <c r="F93" s="242">
        <v>2218.5</v>
      </c>
      <c r="G93" s="169">
        <v>26622</v>
      </c>
      <c r="H93" s="168">
        <v>26622</v>
      </c>
      <c r="I93" s="241">
        <v>2218.5</v>
      </c>
      <c r="J93" s="242">
        <v>2218.5</v>
      </c>
      <c r="K93" s="169">
        <v>26622</v>
      </c>
      <c r="L93" s="168">
        <v>26622</v>
      </c>
      <c r="M93" s="241">
        <v>2218.5</v>
      </c>
      <c r="N93" s="242">
        <v>2218.5</v>
      </c>
      <c r="O93" s="174"/>
      <c r="P93" s="303">
        <v>24.833955223880597</v>
      </c>
      <c r="Q93" s="303">
        <v>24.833955223880597</v>
      </c>
      <c r="X93" s="293"/>
      <c r="Y93" s="293"/>
      <c r="Z93" s="293"/>
      <c r="AA93" s="293"/>
      <c r="AB93" s="173"/>
      <c r="AC93" s="173"/>
      <c r="AD93" s="173"/>
      <c r="AE93" s="173"/>
      <c r="AF93" s="293"/>
      <c r="AG93" s="293"/>
      <c r="AH93" s="293"/>
      <c r="AO93" s="182" t="s">
        <v>323</v>
      </c>
      <c r="AQ93" s="319"/>
      <c r="AS93" s="277" t="s">
        <v>290</v>
      </c>
      <c r="AT93" s="277" t="s">
        <v>290</v>
      </c>
      <c r="AV93" s="183"/>
      <c r="AX93" s="308">
        <v>8</v>
      </c>
    </row>
    <row r="94" spans="2:50" ht="15" customHeight="1" x14ac:dyDescent="0.4">
      <c r="B94" s="274" t="s">
        <v>257</v>
      </c>
      <c r="C94" s="298">
        <v>28735</v>
      </c>
      <c r="D94" s="171">
        <v>28735</v>
      </c>
      <c r="E94" s="285">
        <v>2394.58</v>
      </c>
      <c r="F94" s="286">
        <v>2394.58</v>
      </c>
      <c r="G94" s="172">
        <v>28735</v>
      </c>
      <c r="H94" s="171">
        <v>28735</v>
      </c>
      <c r="I94" s="285">
        <v>2394.58</v>
      </c>
      <c r="J94" s="286">
        <v>2394.58</v>
      </c>
      <c r="K94" s="172">
        <v>28735</v>
      </c>
      <c r="L94" s="171">
        <v>28735</v>
      </c>
      <c r="M94" s="285">
        <v>2394.58</v>
      </c>
      <c r="N94" s="286">
        <v>2394.58</v>
      </c>
      <c r="O94" s="174"/>
      <c r="P94" s="309">
        <v>26.805037313432837</v>
      </c>
      <c r="Q94" s="309">
        <v>26.805037313432837</v>
      </c>
      <c r="X94" s="293"/>
      <c r="Y94" s="293"/>
      <c r="Z94" s="293"/>
      <c r="AA94" s="293"/>
      <c r="AB94" s="173"/>
      <c r="AC94" s="173"/>
      <c r="AD94" s="173"/>
      <c r="AE94" s="173"/>
      <c r="AF94" s="293"/>
      <c r="AG94" s="293"/>
      <c r="AH94" s="293"/>
      <c r="AO94" s="182" t="s">
        <v>324</v>
      </c>
      <c r="AQ94" s="319"/>
      <c r="AS94" s="277" t="s">
        <v>291</v>
      </c>
      <c r="AT94" s="277" t="s">
        <v>291</v>
      </c>
      <c r="AV94" s="183"/>
      <c r="AX94" s="310">
        <v>9</v>
      </c>
    </row>
    <row r="95" spans="2:50" ht="15" customHeight="1" thickBot="1" x14ac:dyDescent="0.45">
      <c r="B95" s="176"/>
      <c r="D95" s="292"/>
      <c r="E95" s="293"/>
      <c r="F95" s="293"/>
      <c r="G95" s="293"/>
      <c r="H95" s="293"/>
      <c r="I95" s="293"/>
      <c r="J95" s="293"/>
      <c r="K95" s="293"/>
      <c r="L95" s="293"/>
      <c r="M95" s="293"/>
      <c r="N95" s="293"/>
      <c r="O95" s="175"/>
      <c r="P95" s="175"/>
      <c r="Q95" s="175"/>
      <c r="W95" s="320"/>
      <c r="X95" s="293"/>
      <c r="Y95" s="293"/>
      <c r="Z95" s="293"/>
      <c r="AA95" s="290"/>
      <c r="AB95" s="290"/>
      <c r="AC95" s="290"/>
      <c r="AD95" s="290"/>
      <c r="AE95" s="290"/>
      <c r="AF95" s="294"/>
      <c r="AG95" s="294"/>
      <c r="AH95" s="294"/>
      <c r="AO95" s="182" t="s">
        <v>325</v>
      </c>
      <c r="AQ95" s="319"/>
      <c r="AS95" s="277" t="s">
        <v>292</v>
      </c>
      <c r="AT95" s="277" t="s">
        <v>292</v>
      </c>
      <c r="AV95" s="183"/>
      <c r="AX95" s="175"/>
    </row>
    <row r="96" spans="2:50" ht="15" customHeight="1" x14ac:dyDescent="0.4">
      <c r="B96" s="219" t="s">
        <v>167</v>
      </c>
      <c r="C96" s="369" t="s">
        <v>186</v>
      </c>
      <c r="D96" s="370"/>
      <c r="E96" s="371" t="s">
        <v>187</v>
      </c>
      <c r="F96" s="370"/>
      <c r="G96" s="372" t="s">
        <v>186</v>
      </c>
      <c r="H96" s="373"/>
      <c r="I96" s="372" t="s">
        <v>187</v>
      </c>
      <c r="J96" s="373"/>
      <c r="K96" s="367" t="s">
        <v>186</v>
      </c>
      <c r="L96" s="374"/>
      <c r="M96" s="367" t="s">
        <v>187</v>
      </c>
      <c r="N96" s="368"/>
      <c r="O96" s="175"/>
      <c r="P96" s="175"/>
      <c r="Q96" s="175"/>
      <c r="W96" s="320"/>
      <c r="X96" s="293"/>
      <c r="Y96" s="293"/>
      <c r="Z96" s="293"/>
      <c r="AA96" s="290"/>
      <c r="AB96" s="290"/>
      <c r="AC96" s="290"/>
      <c r="AD96" s="290"/>
      <c r="AE96" s="290"/>
      <c r="AF96" s="294"/>
      <c r="AG96" s="294"/>
      <c r="AH96" s="294"/>
      <c r="AO96" s="314">
        <v>101</v>
      </c>
      <c r="AP96" s="175" t="s">
        <v>314</v>
      </c>
      <c r="AQ96" s="319"/>
      <c r="AS96" s="277" t="s">
        <v>293</v>
      </c>
      <c r="AT96" s="277" t="s">
        <v>293</v>
      </c>
      <c r="AV96" s="183"/>
      <c r="AX96" s="175"/>
    </row>
    <row r="97" spans="2:50" ht="15" customHeight="1" thickBot="1" x14ac:dyDescent="0.45">
      <c r="B97" s="295"/>
      <c r="C97" s="210">
        <v>44287</v>
      </c>
      <c r="D97" s="231">
        <v>44467</v>
      </c>
      <c r="E97" s="232">
        <v>44287</v>
      </c>
      <c r="F97" s="231">
        <v>44467</v>
      </c>
      <c r="G97" s="233">
        <v>44652</v>
      </c>
      <c r="H97" s="234">
        <v>44832</v>
      </c>
      <c r="I97" s="233">
        <v>44652</v>
      </c>
      <c r="J97" s="234">
        <v>44832</v>
      </c>
      <c r="K97" s="235">
        <v>45017</v>
      </c>
      <c r="L97" s="236">
        <v>45197</v>
      </c>
      <c r="M97" s="235">
        <v>45017</v>
      </c>
      <c r="N97" s="216">
        <v>45197</v>
      </c>
      <c r="O97" s="174"/>
      <c r="P97" s="175"/>
      <c r="Q97" s="175"/>
      <c r="W97" s="320"/>
      <c r="X97" s="293"/>
      <c r="Y97" s="293"/>
      <c r="Z97" s="293"/>
      <c r="AA97" s="290"/>
      <c r="AB97" s="290"/>
      <c r="AC97" s="290"/>
      <c r="AD97" s="290"/>
      <c r="AE97" s="290"/>
      <c r="AF97" s="294"/>
      <c r="AG97" s="288"/>
      <c r="AH97" s="294"/>
      <c r="AO97" s="314">
        <v>102</v>
      </c>
      <c r="AP97" s="175" t="s">
        <v>315</v>
      </c>
      <c r="AQ97" s="319"/>
      <c r="AS97" s="277" t="s">
        <v>295</v>
      </c>
      <c r="AT97" s="277" t="s">
        <v>295</v>
      </c>
      <c r="AV97" s="183"/>
      <c r="AX97" s="175"/>
    </row>
    <row r="98" spans="2:50" ht="15" customHeight="1" x14ac:dyDescent="0.4">
      <c r="B98" s="182" t="s">
        <v>171</v>
      </c>
      <c r="C98" s="296">
        <v>841.82836106249999</v>
      </c>
      <c r="D98" s="168">
        <v>841.82836106249999</v>
      </c>
      <c r="E98" s="241">
        <v>70.150000000000006</v>
      </c>
      <c r="F98" s="242">
        <v>70.150000000000006</v>
      </c>
      <c r="G98" s="169">
        <v>841.82836106249999</v>
      </c>
      <c r="H98" s="168">
        <v>841.82836106249999</v>
      </c>
      <c r="I98" s="241">
        <v>70.150000000000006</v>
      </c>
      <c r="J98" s="242">
        <v>70.150000000000006</v>
      </c>
      <c r="K98" s="169">
        <v>841.82836106249999</v>
      </c>
      <c r="L98" s="168">
        <v>841.82836106249999</v>
      </c>
      <c r="M98" s="241">
        <v>70.150000000000006</v>
      </c>
      <c r="N98" s="242">
        <v>70.150000000000006</v>
      </c>
      <c r="O98" s="174"/>
      <c r="P98" s="175"/>
      <c r="Q98" s="175"/>
      <c r="W98" s="320"/>
      <c r="X98" s="293"/>
      <c r="Y98" s="293"/>
      <c r="Z98" s="293"/>
      <c r="AA98" s="290"/>
      <c r="AB98" s="290"/>
      <c r="AC98" s="290"/>
      <c r="AD98" s="290"/>
      <c r="AE98" s="290"/>
      <c r="AF98" s="294"/>
      <c r="AG98" s="288"/>
      <c r="AH98" s="294"/>
      <c r="AO98" s="314">
        <v>103</v>
      </c>
      <c r="AP98" s="175" t="s">
        <v>316</v>
      </c>
      <c r="AQ98" s="319"/>
      <c r="AS98" s="277" t="s">
        <v>296</v>
      </c>
      <c r="AT98" s="277" t="s">
        <v>296</v>
      </c>
      <c r="AV98" s="183"/>
      <c r="AX98" s="175"/>
    </row>
    <row r="99" spans="2:50" ht="15" customHeight="1" x14ac:dyDescent="0.4">
      <c r="B99" s="182" t="s">
        <v>174</v>
      </c>
      <c r="C99" s="296">
        <v>1401.9703970625001</v>
      </c>
      <c r="D99" s="168">
        <v>1401.9703970625001</v>
      </c>
      <c r="E99" s="241">
        <v>116.83</v>
      </c>
      <c r="F99" s="242">
        <v>116.83</v>
      </c>
      <c r="G99" s="169">
        <v>1401.9703970625001</v>
      </c>
      <c r="H99" s="168">
        <v>1401.9703970625001</v>
      </c>
      <c r="I99" s="241">
        <v>116.83</v>
      </c>
      <c r="J99" s="242">
        <v>116.83</v>
      </c>
      <c r="K99" s="169">
        <v>1401.9703970625001</v>
      </c>
      <c r="L99" s="168">
        <v>1401.9703970625001</v>
      </c>
      <c r="M99" s="241">
        <v>116.83</v>
      </c>
      <c r="N99" s="242">
        <v>116.83</v>
      </c>
      <c r="O99" s="174"/>
      <c r="P99" s="175"/>
      <c r="Q99" s="175"/>
      <c r="W99" s="320"/>
      <c r="X99" s="293"/>
      <c r="Y99" s="293"/>
      <c r="Z99" s="293"/>
      <c r="AA99" s="290"/>
      <c r="AB99" s="290"/>
      <c r="AC99" s="290"/>
      <c r="AD99" s="290"/>
      <c r="AE99" s="290"/>
      <c r="AF99" s="294"/>
      <c r="AG99" s="291"/>
      <c r="AH99" s="294"/>
      <c r="AO99" s="317">
        <v>104</v>
      </c>
      <c r="AP99" s="175" t="s">
        <v>317</v>
      </c>
      <c r="AQ99" s="319"/>
      <c r="AS99" s="277" t="s">
        <v>297</v>
      </c>
      <c r="AT99" s="277" t="s">
        <v>297</v>
      </c>
      <c r="AV99" s="175"/>
      <c r="AX99" s="175"/>
    </row>
    <row r="100" spans="2:50" ht="15" customHeight="1" x14ac:dyDescent="0.4">
      <c r="B100" s="182" t="s">
        <v>177</v>
      </c>
      <c r="C100" s="296">
        <v>2074.1281711874999</v>
      </c>
      <c r="D100" s="168">
        <v>2074.1281711874999</v>
      </c>
      <c r="E100" s="241">
        <v>172.84</v>
      </c>
      <c r="F100" s="242">
        <v>172.84</v>
      </c>
      <c r="G100" s="169">
        <v>2074.1281711874999</v>
      </c>
      <c r="H100" s="168">
        <v>2074.1281711874999</v>
      </c>
      <c r="I100" s="241">
        <v>172.84</v>
      </c>
      <c r="J100" s="242">
        <v>172.84</v>
      </c>
      <c r="K100" s="169">
        <v>2074.1281711874999</v>
      </c>
      <c r="L100" s="168">
        <v>2074.1281711874999</v>
      </c>
      <c r="M100" s="241">
        <v>172.84</v>
      </c>
      <c r="N100" s="242">
        <v>172.84</v>
      </c>
      <c r="O100" s="174"/>
      <c r="P100" s="175"/>
      <c r="Q100" s="175"/>
      <c r="X100" s="288"/>
      <c r="Y100" s="289"/>
      <c r="Z100" s="289"/>
      <c r="AA100" s="290"/>
      <c r="AB100" s="290"/>
      <c r="AC100" s="290"/>
      <c r="AD100" s="290"/>
      <c r="AE100" s="290"/>
      <c r="AF100" s="294"/>
      <c r="AG100" s="291"/>
      <c r="AH100" s="294"/>
      <c r="AQ100" s="319"/>
      <c r="AS100" s="277" t="s">
        <v>298</v>
      </c>
      <c r="AT100" s="277" t="s">
        <v>298</v>
      </c>
      <c r="AV100" s="175"/>
      <c r="AX100" s="175"/>
    </row>
    <row r="101" spans="2:50" ht="15" customHeight="1" x14ac:dyDescent="0.4">
      <c r="B101" s="182" t="s">
        <v>179</v>
      </c>
      <c r="C101" s="296">
        <v>2870.9813160000003</v>
      </c>
      <c r="D101" s="168">
        <v>2870.9813160000003</v>
      </c>
      <c r="E101" s="241">
        <v>239.25</v>
      </c>
      <c r="F101" s="242">
        <v>239.25</v>
      </c>
      <c r="G101" s="169">
        <v>2870.9813160000003</v>
      </c>
      <c r="H101" s="168">
        <v>2870.9813160000003</v>
      </c>
      <c r="I101" s="241">
        <v>239.25</v>
      </c>
      <c r="J101" s="242">
        <v>239.25</v>
      </c>
      <c r="K101" s="169">
        <v>2870.9813160000003</v>
      </c>
      <c r="L101" s="168">
        <v>2870.9813160000003</v>
      </c>
      <c r="M101" s="241">
        <v>239.25</v>
      </c>
      <c r="N101" s="242">
        <v>239.25</v>
      </c>
      <c r="O101" s="174"/>
      <c r="P101" s="175"/>
      <c r="Q101" s="175"/>
      <c r="X101" s="288"/>
      <c r="Y101" s="289"/>
      <c r="Z101" s="289"/>
      <c r="AA101" s="290"/>
      <c r="AB101" s="290"/>
      <c r="AC101" s="290"/>
      <c r="AD101" s="290"/>
      <c r="AE101" s="290"/>
      <c r="AF101" s="294"/>
      <c r="AG101" s="291"/>
      <c r="AH101" s="294"/>
      <c r="AQ101" s="319"/>
      <c r="AS101" s="277" t="s">
        <v>300</v>
      </c>
      <c r="AT101" s="277" t="s">
        <v>300</v>
      </c>
      <c r="AV101" s="175"/>
      <c r="AX101" s="175"/>
    </row>
    <row r="102" spans="2:50" ht="15" customHeight="1" x14ac:dyDescent="0.4">
      <c r="B102" s="182" t="s">
        <v>180</v>
      </c>
      <c r="C102" s="296">
        <v>4784.5289615624997</v>
      </c>
      <c r="D102" s="168">
        <v>4784.5289615624997</v>
      </c>
      <c r="E102" s="241">
        <v>398.71</v>
      </c>
      <c r="F102" s="242">
        <v>398.71</v>
      </c>
      <c r="G102" s="169">
        <v>4784.5289615624997</v>
      </c>
      <c r="H102" s="168">
        <v>4784.5289615624997</v>
      </c>
      <c r="I102" s="241">
        <v>398.71</v>
      </c>
      <c r="J102" s="242">
        <v>398.71</v>
      </c>
      <c r="K102" s="169">
        <v>4784.5289615624997</v>
      </c>
      <c r="L102" s="168">
        <v>4784.5289615624997</v>
      </c>
      <c r="M102" s="241">
        <v>398.71</v>
      </c>
      <c r="N102" s="242">
        <v>398.71</v>
      </c>
      <c r="O102" s="174"/>
      <c r="P102" s="175"/>
      <c r="Q102" s="175"/>
      <c r="X102" s="288"/>
      <c r="Y102" s="289"/>
      <c r="Z102" s="289"/>
      <c r="AA102" s="290"/>
      <c r="AB102" s="290"/>
      <c r="AC102" s="290"/>
      <c r="AD102" s="290"/>
      <c r="AE102" s="290"/>
      <c r="AF102" s="294"/>
      <c r="AG102" s="291"/>
      <c r="AH102" s="294"/>
      <c r="AQ102" s="319"/>
      <c r="AS102" s="277" t="s">
        <v>301</v>
      </c>
      <c r="AT102" s="277" t="s">
        <v>301</v>
      </c>
      <c r="AV102" s="175"/>
      <c r="AX102" s="175"/>
    </row>
    <row r="103" spans="2:50" ht="15" customHeight="1" x14ac:dyDescent="0.4">
      <c r="B103" s="182" t="s">
        <v>182</v>
      </c>
      <c r="C103" s="296">
        <v>6695.5111194375004</v>
      </c>
      <c r="D103" s="168">
        <v>6695.5111194375004</v>
      </c>
      <c r="E103" s="241">
        <v>557.96</v>
      </c>
      <c r="F103" s="242">
        <v>557.96</v>
      </c>
      <c r="G103" s="169">
        <v>6695.5111194375004</v>
      </c>
      <c r="H103" s="168">
        <v>6695.5111194375004</v>
      </c>
      <c r="I103" s="241">
        <v>557.96</v>
      </c>
      <c r="J103" s="242">
        <v>557.96</v>
      </c>
      <c r="K103" s="169">
        <v>6695.5111194375004</v>
      </c>
      <c r="L103" s="168">
        <v>6695.5111194375004</v>
      </c>
      <c r="M103" s="241">
        <v>557.96</v>
      </c>
      <c r="N103" s="242">
        <v>557.96</v>
      </c>
      <c r="O103" s="174"/>
      <c r="P103" s="175"/>
      <c r="Q103" s="175"/>
      <c r="X103" s="288"/>
      <c r="Y103" s="289"/>
      <c r="Z103" s="289"/>
      <c r="AA103" s="290"/>
      <c r="AB103" s="290"/>
      <c r="AC103" s="290"/>
      <c r="AD103" s="290"/>
      <c r="AE103" s="290"/>
      <c r="AF103" s="288"/>
      <c r="AG103" s="291"/>
      <c r="AH103" s="288"/>
      <c r="AQ103" s="319"/>
      <c r="AS103" s="277" t="s">
        <v>302</v>
      </c>
      <c r="AT103" s="277" t="s">
        <v>302</v>
      </c>
      <c r="AV103" s="175"/>
      <c r="AX103" s="175"/>
    </row>
    <row r="104" spans="2:50" ht="15" customHeight="1" x14ac:dyDescent="0.4">
      <c r="B104" s="182" t="s">
        <v>183</v>
      </c>
      <c r="C104" s="296">
        <v>8290.8327161249999</v>
      </c>
      <c r="D104" s="168">
        <v>8290.8327161249999</v>
      </c>
      <c r="E104" s="241">
        <v>690.9</v>
      </c>
      <c r="F104" s="242">
        <v>690.9</v>
      </c>
      <c r="G104" s="169">
        <v>8290.8327161249999</v>
      </c>
      <c r="H104" s="168">
        <v>8290.8327161249999</v>
      </c>
      <c r="I104" s="241">
        <v>690.9</v>
      </c>
      <c r="J104" s="242">
        <v>690.9</v>
      </c>
      <c r="K104" s="169">
        <v>8290.8327161249999</v>
      </c>
      <c r="L104" s="168">
        <v>8290.8327161249999</v>
      </c>
      <c r="M104" s="241">
        <v>690.9</v>
      </c>
      <c r="N104" s="242">
        <v>690.9</v>
      </c>
      <c r="O104" s="174"/>
      <c r="P104" s="175"/>
      <c r="Q104" s="175"/>
      <c r="X104" s="288"/>
      <c r="Y104" s="289"/>
      <c r="Z104" s="289"/>
      <c r="AA104" s="290"/>
      <c r="AB104" s="290"/>
      <c r="AC104" s="290"/>
      <c r="AD104" s="290"/>
      <c r="AE104" s="290"/>
      <c r="AF104" s="288"/>
      <c r="AG104" s="294"/>
      <c r="AH104" s="288"/>
      <c r="AQ104" s="319"/>
      <c r="AS104" s="277" t="s">
        <v>303</v>
      </c>
      <c r="AT104" s="277" t="s">
        <v>303</v>
      </c>
      <c r="AV104" s="175"/>
      <c r="AX104" s="175"/>
    </row>
    <row r="105" spans="2:50" ht="15" customHeight="1" x14ac:dyDescent="0.4">
      <c r="B105" s="182" t="s">
        <v>184</v>
      </c>
      <c r="C105" s="296">
        <v>10202.0682555</v>
      </c>
      <c r="D105" s="168">
        <v>10202.0682555</v>
      </c>
      <c r="E105" s="241">
        <v>850.17</v>
      </c>
      <c r="F105" s="242">
        <v>850.17</v>
      </c>
      <c r="G105" s="169">
        <v>10202.0682555</v>
      </c>
      <c r="H105" s="168">
        <v>10202.0682555</v>
      </c>
      <c r="I105" s="241">
        <v>850.17</v>
      </c>
      <c r="J105" s="242">
        <v>850.17</v>
      </c>
      <c r="K105" s="169">
        <v>10202.0682555</v>
      </c>
      <c r="L105" s="168">
        <v>10202.0682555</v>
      </c>
      <c r="M105" s="241">
        <v>850.17</v>
      </c>
      <c r="N105" s="242">
        <v>850.17</v>
      </c>
      <c r="O105" s="175"/>
      <c r="P105" s="175"/>
      <c r="Q105" s="175"/>
      <c r="X105" s="288"/>
      <c r="Y105" s="289"/>
      <c r="Z105" s="289"/>
      <c r="AA105" s="290"/>
      <c r="AB105" s="290"/>
      <c r="AC105" s="290"/>
      <c r="AD105" s="290"/>
      <c r="AE105" s="290"/>
      <c r="AF105" s="288"/>
      <c r="AG105" s="294"/>
      <c r="AH105" s="288"/>
      <c r="AQ105" s="319"/>
      <c r="AS105" s="277" t="s">
        <v>319</v>
      </c>
      <c r="AT105" s="277" t="s">
        <v>319</v>
      </c>
      <c r="AV105" s="175"/>
      <c r="AX105" s="175"/>
    </row>
    <row r="106" spans="2:50" ht="15" customHeight="1" x14ac:dyDescent="0.4">
      <c r="B106" s="182" t="s">
        <v>191</v>
      </c>
      <c r="C106" s="296">
        <v>12116.3127001875</v>
      </c>
      <c r="D106" s="168">
        <v>12116.3127001875</v>
      </c>
      <c r="E106" s="241">
        <v>1009.69</v>
      </c>
      <c r="F106" s="242">
        <v>1009.69</v>
      </c>
      <c r="G106" s="169">
        <v>12116.3127001875</v>
      </c>
      <c r="H106" s="168">
        <v>12116.3127001875</v>
      </c>
      <c r="I106" s="241">
        <v>1009.69</v>
      </c>
      <c r="J106" s="242">
        <v>1009.69</v>
      </c>
      <c r="K106" s="169">
        <v>12116.3127001875</v>
      </c>
      <c r="L106" s="168">
        <v>12116.3127001875</v>
      </c>
      <c r="M106" s="241">
        <v>1009.69</v>
      </c>
      <c r="N106" s="242">
        <v>1009.69</v>
      </c>
      <c r="O106" s="175"/>
      <c r="P106" s="175"/>
      <c r="Q106" s="175"/>
      <c r="X106" s="288"/>
      <c r="Y106" s="289"/>
      <c r="Z106" s="289"/>
      <c r="AA106" s="290"/>
      <c r="AB106" s="290"/>
      <c r="AC106" s="290"/>
      <c r="AD106" s="290"/>
      <c r="AE106" s="290"/>
      <c r="AF106" s="294"/>
      <c r="AG106" s="291"/>
      <c r="AH106" s="294"/>
      <c r="AQ106" s="319"/>
      <c r="AS106" s="277" t="s">
        <v>320</v>
      </c>
      <c r="AT106" s="277" t="s">
        <v>320</v>
      </c>
      <c r="AV106" s="175"/>
      <c r="AX106" s="175"/>
    </row>
    <row r="107" spans="2:50" ht="15" customHeight="1" x14ac:dyDescent="0.4">
      <c r="B107" s="218" t="s">
        <v>193</v>
      </c>
      <c r="C107" s="298">
        <v>14026.207429124999</v>
      </c>
      <c r="D107" s="171">
        <v>14026.207429124999</v>
      </c>
      <c r="E107" s="285">
        <v>1168.8499999999999</v>
      </c>
      <c r="F107" s="286">
        <v>1168.8499999999999</v>
      </c>
      <c r="G107" s="172">
        <v>14026.207429124999</v>
      </c>
      <c r="H107" s="171">
        <v>14026.207429124999</v>
      </c>
      <c r="I107" s="285">
        <v>1168.8499999999999</v>
      </c>
      <c r="J107" s="286">
        <v>1168.8499999999999</v>
      </c>
      <c r="K107" s="172">
        <v>14026.207429124999</v>
      </c>
      <c r="L107" s="171">
        <v>14026.207429124999</v>
      </c>
      <c r="M107" s="285">
        <v>1168.8499999999999</v>
      </c>
      <c r="N107" s="286">
        <v>1168.8499999999999</v>
      </c>
      <c r="O107" s="175"/>
      <c r="P107" s="175"/>
      <c r="Q107" s="175"/>
      <c r="X107" s="288"/>
      <c r="Y107" s="289"/>
      <c r="Z107" s="289"/>
      <c r="AA107" s="290"/>
      <c r="AB107" s="290"/>
      <c r="AC107" s="290"/>
      <c r="AD107" s="290"/>
      <c r="AE107" s="290"/>
      <c r="AF107" s="288"/>
      <c r="AG107" s="294"/>
      <c r="AH107" s="288"/>
      <c r="AQ107" s="319"/>
      <c r="AS107" s="277" t="s">
        <v>321</v>
      </c>
      <c r="AT107" s="277" t="s">
        <v>321</v>
      </c>
      <c r="AV107" s="175"/>
      <c r="AX107" s="175"/>
    </row>
    <row r="108" spans="2:50" ht="15" customHeight="1" thickBot="1" x14ac:dyDescent="0.45">
      <c r="B108" s="176"/>
      <c r="D108" s="292"/>
      <c r="E108" s="293"/>
      <c r="F108" s="293"/>
      <c r="G108" s="293"/>
      <c r="H108" s="293"/>
      <c r="I108" s="293"/>
      <c r="J108" s="293"/>
      <c r="K108" s="293"/>
      <c r="L108" s="293"/>
      <c r="M108" s="293"/>
      <c r="N108" s="293"/>
      <c r="O108" s="175"/>
      <c r="P108" s="175"/>
      <c r="Q108" s="175"/>
      <c r="X108" s="288"/>
      <c r="Y108" s="289"/>
      <c r="Z108" s="289"/>
      <c r="AA108" s="290"/>
      <c r="AB108" s="290"/>
      <c r="AC108" s="290"/>
      <c r="AD108" s="290"/>
      <c r="AE108" s="290"/>
      <c r="AF108" s="288"/>
      <c r="AG108" s="294"/>
      <c r="AH108" s="288"/>
      <c r="AQ108" s="319"/>
      <c r="AS108" s="277" t="s">
        <v>322</v>
      </c>
      <c r="AT108" s="277" t="s">
        <v>322</v>
      </c>
      <c r="AV108" s="175"/>
      <c r="AX108" s="175"/>
    </row>
    <row r="109" spans="2:50" ht="15" customHeight="1" x14ac:dyDescent="0.4">
      <c r="B109" s="219" t="s">
        <v>201</v>
      </c>
      <c r="C109" s="369" t="s">
        <v>186</v>
      </c>
      <c r="D109" s="370"/>
      <c r="E109" s="371" t="s">
        <v>187</v>
      </c>
      <c r="F109" s="370"/>
      <c r="G109" s="372" t="s">
        <v>186</v>
      </c>
      <c r="H109" s="373"/>
      <c r="I109" s="372" t="s">
        <v>187</v>
      </c>
      <c r="J109" s="373"/>
      <c r="K109" s="367" t="s">
        <v>186</v>
      </c>
      <c r="L109" s="374"/>
      <c r="M109" s="367" t="s">
        <v>187</v>
      </c>
      <c r="N109" s="368"/>
      <c r="O109" s="175"/>
      <c r="P109" s="175"/>
      <c r="Q109" s="175"/>
      <c r="X109" s="288"/>
      <c r="Y109" s="289"/>
      <c r="Z109" s="289"/>
      <c r="AA109" s="290"/>
      <c r="AB109" s="290"/>
      <c r="AC109" s="290"/>
      <c r="AD109" s="290"/>
      <c r="AE109" s="290"/>
      <c r="AF109" s="288"/>
      <c r="AG109" s="294"/>
      <c r="AH109" s="288"/>
      <c r="AQ109" s="319"/>
      <c r="AS109" s="277" t="s">
        <v>323</v>
      </c>
      <c r="AT109" s="277" t="s">
        <v>323</v>
      </c>
      <c r="AV109" s="175"/>
      <c r="AX109" s="175"/>
    </row>
    <row r="110" spans="2:50" ht="15" customHeight="1" thickBot="1" x14ac:dyDescent="0.45">
      <c r="B110" s="295" t="s">
        <v>326</v>
      </c>
      <c r="C110" s="210">
        <v>44287</v>
      </c>
      <c r="D110" s="231">
        <v>44467</v>
      </c>
      <c r="E110" s="232">
        <v>44287</v>
      </c>
      <c r="F110" s="231">
        <v>44467</v>
      </c>
      <c r="G110" s="233">
        <v>44652</v>
      </c>
      <c r="H110" s="234">
        <v>44832</v>
      </c>
      <c r="I110" s="233">
        <v>44652</v>
      </c>
      <c r="J110" s="234">
        <v>44832</v>
      </c>
      <c r="K110" s="235">
        <v>45017</v>
      </c>
      <c r="L110" s="236">
        <v>45197</v>
      </c>
      <c r="M110" s="235">
        <v>45017</v>
      </c>
      <c r="N110" s="216">
        <v>45197</v>
      </c>
      <c r="O110" s="175"/>
      <c r="P110" s="175"/>
      <c r="Q110" s="175"/>
      <c r="X110" s="288"/>
      <c r="Y110" s="289"/>
      <c r="Z110" s="289"/>
      <c r="AA110" s="290"/>
      <c r="AB110" s="290"/>
      <c r="AC110" s="290"/>
      <c r="AD110" s="290"/>
      <c r="AE110" s="290"/>
      <c r="AF110" s="291"/>
      <c r="AG110" s="294"/>
      <c r="AH110" s="291"/>
      <c r="AQ110" s="319"/>
      <c r="AS110" s="277" t="s">
        <v>324</v>
      </c>
      <c r="AT110" s="277" t="s">
        <v>324</v>
      </c>
      <c r="AV110" s="175"/>
      <c r="AX110" s="175"/>
    </row>
    <row r="111" spans="2:50" ht="15" customHeight="1" x14ac:dyDescent="0.4">
      <c r="B111" s="240" t="s">
        <v>207</v>
      </c>
      <c r="C111" s="296">
        <v>2270</v>
      </c>
      <c r="D111" s="168">
        <v>2270</v>
      </c>
      <c r="E111" s="241">
        <v>189.17</v>
      </c>
      <c r="F111" s="242">
        <v>189.17</v>
      </c>
      <c r="G111" s="169">
        <v>2270</v>
      </c>
      <c r="H111" s="168">
        <v>2270</v>
      </c>
      <c r="I111" s="241">
        <v>189.17</v>
      </c>
      <c r="J111" s="242">
        <v>189.17</v>
      </c>
      <c r="K111" s="169">
        <v>2270</v>
      </c>
      <c r="L111" s="168">
        <v>2270</v>
      </c>
      <c r="M111" s="241">
        <v>189.17</v>
      </c>
      <c r="N111" s="242">
        <v>189.17</v>
      </c>
      <c r="O111" s="175"/>
      <c r="P111" s="175"/>
      <c r="Q111" s="175"/>
      <c r="X111" s="288"/>
      <c r="Y111" s="289"/>
      <c r="Z111" s="289"/>
      <c r="AA111" s="290"/>
      <c r="AB111" s="290"/>
      <c r="AC111" s="290"/>
      <c r="AD111" s="290"/>
      <c r="AE111" s="290"/>
      <c r="AF111" s="291"/>
      <c r="AG111" s="294"/>
      <c r="AH111" s="291"/>
      <c r="AQ111" s="319"/>
      <c r="AS111" s="277" t="s">
        <v>325</v>
      </c>
      <c r="AT111" s="277" t="s">
        <v>325</v>
      </c>
      <c r="AV111" s="175"/>
      <c r="AX111" s="175"/>
    </row>
    <row r="112" spans="2:50" ht="15" customHeight="1" x14ac:dyDescent="0.25">
      <c r="B112" s="274" t="s">
        <v>209</v>
      </c>
      <c r="C112" s="298">
        <v>4479</v>
      </c>
      <c r="D112" s="171">
        <v>4479</v>
      </c>
      <c r="E112" s="285">
        <v>373.25</v>
      </c>
      <c r="F112" s="286">
        <v>373.25</v>
      </c>
      <c r="G112" s="172">
        <v>4479</v>
      </c>
      <c r="H112" s="171">
        <v>4479</v>
      </c>
      <c r="I112" s="285">
        <v>373.25</v>
      </c>
      <c r="J112" s="286">
        <v>373.25</v>
      </c>
      <c r="K112" s="172">
        <v>4479</v>
      </c>
      <c r="L112" s="171">
        <v>4479</v>
      </c>
      <c r="M112" s="285">
        <v>373.25</v>
      </c>
      <c r="N112" s="286">
        <v>373.25</v>
      </c>
      <c r="O112" s="175"/>
      <c r="P112" s="175"/>
      <c r="Q112" s="175"/>
      <c r="X112" s="288"/>
      <c r="Y112" s="289"/>
      <c r="Z112" s="289"/>
      <c r="AA112" s="290"/>
      <c r="AB112" s="290"/>
      <c r="AC112" s="290"/>
      <c r="AD112" s="290"/>
      <c r="AE112" s="290"/>
      <c r="AF112" s="291"/>
      <c r="AG112" s="294"/>
      <c r="AH112" s="291"/>
      <c r="AQ112" s="319"/>
      <c r="AV112" s="175"/>
      <c r="AX112" s="175"/>
    </row>
    <row r="113" spans="2:50" ht="15" customHeight="1" thickBot="1" x14ac:dyDescent="0.3">
      <c r="B113" s="176"/>
      <c r="D113" s="292"/>
      <c r="E113" s="293"/>
      <c r="F113" s="293"/>
      <c r="G113" s="293"/>
      <c r="H113" s="293"/>
      <c r="I113" s="293"/>
      <c r="J113" s="293"/>
      <c r="K113" s="293"/>
      <c r="L113" s="293"/>
      <c r="M113" s="293"/>
      <c r="N113" s="293"/>
      <c r="O113" s="175"/>
      <c r="P113" s="175"/>
      <c r="Q113" s="175"/>
      <c r="X113" s="288"/>
      <c r="Y113" s="289"/>
      <c r="Z113" s="289"/>
      <c r="AA113" s="290"/>
      <c r="AB113" s="290"/>
      <c r="AC113" s="290"/>
      <c r="AD113" s="290"/>
      <c r="AE113" s="290"/>
      <c r="AF113" s="291"/>
      <c r="AG113" s="294"/>
      <c r="AH113" s="291"/>
      <c r="AQ113" s="319"/>
      <c r="AV113" s="175"/>
      <c r="AX113" s="175"/>
    </row>
    <row r="114" spans="2:50" ht="15" customHeight="1" x14ac:dyDescent="0.3">
      <c r="B114" s="219" t="s">
        <v>308</v>
      </c>
      <c r="C114" s="369" t="s">
        <v>188</v>
      </c>
      <c r="D114" s="370"/>
      <c r="E114" s="371" t="s">
        <v>187</v>
      </c>
      <c r="F114" s="370"/>
      <c r="G114" s="372" t="s">
        <v>186</v>
      </c>
      <c r="H114" s="373"/>
      <c r="I114" s="372" t="s">
        <v>187</v>
      </c>
      <c r="J114" s="373"/>
      <c r="K114" s="367" t="s">
        <v>186</v>
      </c>
      <c r="L114" s="374"/>
      <c r="M114" s="367" t="s">
        <v>187</v>
      </c>
      <c r="N114" s="368"/>
      <c r="O114" s="175"/>
      <c r="P114" s="175"/>
      <c r="Q114" s="175"/>
      <c r="X114" s="288"/>
      <c r="Y114" s="289"/>
      <c r="Z114" s="289"/>
      <c r="AA114" s="290"/>
      <c r="AB114" s="290"/>
      <c r="AC114" s="290"/>
      <c r="AD114" s="290"/>
      <c r="AE114" s="290"/>
      <c r="AF114" s="291"/>
      <c r="AG114" s="294"/>
      <c r="AH114" s="291"/>
      <c r="AQ114" s="319"/>
      <c r="AV114" s="175"/>
      <c r="AX114" s="175"/>
    </row>
    <row r="115" spans="2:50" ht="15" customHeight="1" thickBot="1" x14ac:dyDescent="0.35">
      <c r="B115" s="295"/>
      <c r="C115" s="210">
        <v>44287</v>
      </c>
      <c r="D115" s="231">
        <v>44287</v>
      </c>
      <c r="E115" s="232">
        <v>44287</v>
      </c>
      <c r="F115" s="231">
        <v>44287</v>
      </c>
      <c r="G115" s="233">
        <v>44652</v>
      </c>
      <c r="H115" s="234">
        <v>44652</v>
      </c>
      <c r="I115" s="233">
        <v>44652</v>
      </c>
      <c r="J115" s="234">
        <v>44652</v>
      </c>
      <c r="K115" s="235">
        <v>45017</v>
      </c>
      <c r="L115" s="236">
        <v>45017</v>
      </c>
      <c r="M115" s="235">
        <v>45017</v>
      </c>
      <c r="N115" s="216">
        <v>45017</v>
      </c>
      <c r="O115" s="175"/>
      <c r="P115" s="175"/>
      <c r="Q115" s="175"/>
      <c r="AQ115" s="319"/>
      <c r="AV115" s="175"/>
      <c r="AX115" s="175"/>
    </row>
    <row r="116" spans="2:50" ht="15" customHeight="1" x14ac:dyDescent="0.25">
      <c r="B116" s="240">
        <v>101</v>
      </c>
      <c r="C116" s="299">
        <v>11441</v>
      </c>
      <c r="D116" s="301">
        <v>11441</v>
      </c>
      <c r="E116" s="300">
        <v>953.42</v>
      </c>
      <c r="F116" s="300">
        <v>953.42</v>
      </c>
      <c r="G116" s="299">
        <v>11441</v>
      </c>
      <c r="H116" s="301">
        <v>11441</v>
      </c>
      <c r="I116" s="300">
        <v>953.42</v>
      </c>
      <c r="J116" s="300">
        <v>953.42</v>
      </c>
      <c r="K116" s="299">
        <v>11441</v>
      </c>
      <c r="L116" s="301">
        <v>11441</v>
      </c>
      <c r="M116" s="300">
        <v>953.42</v>
      </c>
      <c r="N116" s="301">
        <v>953.42</v>
      </c>
      <c r="O116" s="175"/>
      <c r="P116" s="175"/>
      <c r="Q116" s="175" t="s">
        <v>314</v>
      </c>
      <c r="AQ116" s="319"/>
      <c r="AV116" s="175"/>
      <c r="AX116" s="175"/>
    </row>
    <row r="117" spans="2:50" ht="15" customHeight="1" x14ac:dyDescent="0.25">
      <c r="B117" s="240">
        <v>102</v>
      </c>
      <c r="C117" s="299">
        <v>12560</v>
      </c>
      <c r="D117" s="301">
        <v>12560</v>
      </c>
      <c r="E117" s="300">
        <v>1046.67</v>
      </c>
      <c r="F117" s="300">
        <v>1046.67</v>
      </c>
      <c r="G117" s="299">
        <v>12560</v>
      </c>
      <c r="H117" s="301">
        <v>12560</v>
      </c>
      <c r="I117" s="300">
        <v>1046.67</v>
      </c>
      <c r="J117" s="300">
        <v>1046.67</v>
      </c>
      <c r="K117" s="299">
        <v>12560</v>
      </c>
      <c r="L117" s="301">
        <v>12560</v>
      </c>
      <c r="M117" s="300">
        <v>1046.67</v>
      </c>
      <c r="N117" s="301">
        <v>1046.67</v>
      </c>
      <c r="O117" s="175"/>
      <c r="P117" s="175"/>
      <c r="Q117" s="175" t="s">
        <v>315</v>
      </c>
      <c r="AQ117" s="319"/>
      <c r="AV117" s="175"/>
      <c r="AX117" s="175"/>
    </row>
    <row r="118" spans="2:50" ht="15" customHeight="1" x14ac:dyDescent="0.25">
      <c r="B118" s="240">
        <v>103</v>
      </c>
      <c r="C118" s="299">
        <v>17788</v>
      </c>
      <c r="D118" s="301">
        <v>17788</v>
      </c>
      <c r="E118" s="300">
        <v>1482.33</v>
      </c>
      <c r="F118" s="300">
        <v>1482.33</v>
      </c>
      <c r="G118" s="299">
        <v>17788</v>
      </c>
      <c r="H118" s="301">
        <v>17788</v>
      </c>
      <c r="I118" s="300">
        <v>1482.33</v>
      </c>
      <c r="J118" s="300">
        <v>1482.33</v>
      </c>
      <c r="K118" s="299">
        <v>17788</v>
      </c>
      <c r="L118" s="301">
        <v>17788</v>
      </c>
      <c r="M118" s="300">
        <v>1482.33</v>
      </c>
      <c r="N118" s="301">
        <v>1482.33</v>
      </c>
      <c r="O118" s="175"/>
      <c r="P118" s="175"/>
      <c r="Q118" s="175" t="s">
        <v>316</v>
      </c>
      <c r="AQ118" s="319"/>
      <c r="AV118" s="175"/>
      <c r="AX118" s="175"/>
    </row>
    <row r="119" spans="2:50" ht="15" customHeight="1" x14ac:dyDescent="0.25">
      <c r="B119" s="240">
        <v>104</v>
      </c>
      <c r="C119" s="299">
        <v>17942</v>
      </c>
      <c r="D119" s="301">
        <v>17942</v>
      </c>
      <c r="E119" s="300">
        <v>1495.17</v>
      </c>
      <c r="F119" s="300">
        <v>1495.17</v>
      </c>
      <c r="G119" s="299">
        <v>17942</v>
      </c>
      <c r="H119" s="301">
        <v>17942</v>
      </c>
      <c r="I119" s="300">
        <v>1495.17</v>
      </c>
      <c r="J119" s="300">
        <v>1495.17</v>
      </c>
      <c r="K119" s="299">
        <v>17942</v>
      </c>
      <c r="L119" s="301">
        <v>17942</v>
      </c>
      <c r="M119" s="300">
        <v>1495.17</v>
      </c>
      <c r="N119" s="301">
        <v>1495.17</v>
      </c>
      <c r="O119" s="175"/>
      <c r="P119" s="175"/>
      <c r="Q119" s="175" t="s">
        <v>317</v>
      </c>
      <c r="AQ119" s="319"/>
      <c r="AV119" s="175"/>
      <c r="AX119" s="175"/>
    </row>
    <row r="120" spans="2:50" ht="6" customHeight="1" x14ac:dyDescent="0.25">
      <c r="B120" s="240"/>
      <c r="C120" s="253"/>
      <c r="D120" s="254"/>
      <c r="E120" s="321"/>
      <c r="F120" s="321"/>
      <c r="G120" s="253"/>
      <c r="H120" s="254"/>
      <c r="I120" s="321"/>
      <c r="J120" s="321"/>
      <c r="K120" s="253"/>
      <c r="L120" s="254"/>
      <c r="M120" s="321"/>
      <c r="N120" s="254"/>
      <c r="O120" s="175"/>
      <c r="P120" s="175"/>
      <c r="Q120" s="175"/>
      <c r="AQ120" s="319"/>
      <c r="AV120" s="175"/>
      <c r="AX120" s="175"/>
    </row>
    <row r="121" spans="2:50" ht="6" customHeight="1" x14ac:dyDescent="0.25">
      <c r="B121" s="250"/>
      <c r="C121" s="250"/>
      <c r="D121" s="252"/>
      <c r="E121" s="252"/>
      <c r="F121" s="252"/>
      <c r="G121" s="250"/>
      <c r="H121" s="252"/>
      <c r="I121" s="252"/>
      <c r="J121" s="251"/>
      <c r="K121" s="250"/>
      <c r="L121" s="252"/>
      <c r="M121" s="252"/>
      <c r="N121" s="251"/>
      <c r="O121" s="175"/>
      <c r="P121" s="175"/>
      <c r="Q121" s="175"/>
      <c r="AQ121" s="319"/>
      <c r="AV121" s="175"/>
      <c r="AX121" s="175"/>
    </row>
    <row r="122" spans="2:50" ht="15" customHeight="1" x14ac:dyDescent="0.25">
      <c r="B122" s="253" t="s">
        <v>327</v>
      </c>
      <c r="C122" s="322">
        <v>5.93</v>
      </c>
      <c r="D122" s="300">
        <v>11441</v>
      </c>
      <c r="E122" s="323" t="s">
        <v>380</v>
      </c>
      <c r="F122" s="300"/>
      <c r="G122" s="322">
        <v>5.93</v>
      </c>
      <c r="H122" s="300">
        <v>11441</v>
      </c>
      <c r="I122" s="323" t="s">
        <v>380</v>
      </c>
      <c r="J122" s="301"/>
      <c r="K122" s="322">
        <v>5.93</v>
      </c>
      <c r="L122" s="300">
        <v>11441</v>
      </c>
      <c r="M122" s="323" t="s">
        <v>380</v>
      </c>
      <c r="N122" s="301"/>
      <c r="O122" s="175"/>
      <c r="P122" s="175"/>
      <c r="Q122" s="175" t="s">
        <v>314</v>
      </c>
      <c r="AQ122" s="319"/>
      <c r="AV122" s="175"/>
      <c r="AX122" s="175"/>
    </row>
    <row r="123" spans="2:50" ht="15" customHeight="1" x14ac:dyDescent="0.25">
      <c r="B123" s="253"/>
      <c r="C123" s="322">
        <v>6.51</v>
      </c>
      <c r="D123" s="300">
        <v>12560</v>
      </c>
      <c r="E123" s="323" t="s">
        <v>381</v>
      </c>
      <c r="F123" s="300"/>
      <c r="G123" s="322">
        <v>6.51</v>
      </c>
      <c r="H123" s="300">
        <v>12560</v>
      </c>
      <c r="I123" s="323" t="s">
        <v>381</v>
      </c>
      <c r="J123" s="301"/>
      <c r="K123" s="322">
        <v>6.51</v>
      </c>
      <c r="L123" s="300">
        <v>12560</v>
      </c>
      <c r="M123" s="323" t="s">
        <v>381</v>
      </c>
      <c r="N123" s="301"/>
      <c r="O123" s="175"/>
      <c r="P123" s="175"/>
      <c r="Q123" s="175" t="s">
        <v>315</v>
      </c>
      <c r="AQ123" s="319"/>
      <c r="AV123" s="175"/>
      <c r="AX123" s="175"/>
    </row>
    <row r="124" spans="2:50" ht="15" customHeight="1" x14ac:dyDescent="0.25">
      <c r="B124" s="253"/>
      <c r="C124" s="322">
        <v>9.2200000000000006</v>
      </c>
      <c r="D124" s="300">
        <v>17788</v>
      </c>
      <c r="E124" s="323" t="s">
        <v>382</v>
      </c>
      <c r="F124" s="300"/>
      <c r="G124" s="322">
        <v>9.2200000000000006</v>
      </c>
      <c r="H124" s="300">
        <v>17788</v>
      </c>
      <c r="I124" s="323" t="s">
        <v>382</v>
      </c>
      <c r="J124" s="301"/>
      <c r="K124" s="322">
        <v>9.2200000000000006</v>
      </c>
      <c r="L124" s="300">
        <v>17788</v>
      </c>
      <c r="M124" s="323" t="s">
        <v>382</v>
      </c>
      <c r="N124" s="301"/>
      <c r="O124" s="175"/>
      <c r="P124" s="175"/>
      <c r="Q124" s="175" t="s">
        <v>316</v>
      </c>
      <c r="AQ124" s="319"/>
      <c r="AV124" s="175"/>
      <c r="AX124" s="175"/>
    </row>
    <row r="125" spans="2:50" ht="15" customHeight="1" x14ac:dyDescent="0.25">
      <c r="B125" s="259"/>
      <c r="C125" s="324">
        <v>9.3000000000000007</v>
      </c>
      <c r="D125" s="305">
        <v>17942</v>
      </c>
      <c r="E125" s="325" t="s">
        <v>383</v>
      </c>
      <c r="F125" s="305"/>
      <c r="G125" s="324">
        <v>9.3000000000000007</v>
      </c>
      <c r="H125" s="305">
        <v>17942</v>
      </c>
      <c r="I125" s="325" t="s">
        <v>383</v>
      </c>
      <c r="J125" s="306"/>
      <c r="K125" s="324">
        <v>9.3000000000000007</v>
      </c>
      <c r="L125" s="305">
        <v>17942</v>
      </c>
      <c r="M125" s="325" t="s">
        <v>383</v>
      </c>
      <c r="N125" s="306"/>
      <c r="O125" s="175"/>
      <c r="P125" s="175"/>
      <c r="Q125" s="175" t="s">
        <v>317</v>
      </c>
      <c r="AQ125" s="319"/>
      <c r="AV125" s="175"/>
      <c r="AX125" s="175"/>
    </row>
    <row r="126" spans="2:50" x14ac:dyDescent="0.25">
      <c r="O126" s="175"/>
      <c r="P126" s="175"/>
      <c r="Q126" s="175"/>
      <c r="AQ126" s="319"/>
      <c r="AV126" s="175"/>
      <c r="AX126" s="175"/>
    </row>
    <row r="127" spans="2:50" x14ac:dyDescent="0.25">
      <c r="B127" s="174" t="s">
        <v>328</v>
      </c>
      <c r="O127" s="175"/>
      <c r="P127" s="175"/>
      <c r="Q127" s="175"/>
      <c r="AQ127" s="319"/>
      <c r="AV127" s="175"/>
      <c r="AX127" s="175"/>
    </row>
    <row r="128" spans="2:50" x14ac:dyDescent="0.25">
      <c r="O128" s="175"/>
      <c r="P128" s="175"/>
      <c r="Q128" s="175"/>
      <c r="AQ128" s="319"/>
      <c r="AV128" s="175"/>
      <c r="AX128" s="175"/>
    </row>
    <row r="129" spans="15:50" x14ac:dyDescent="0.25">
      <c r="O129" s="175"/>
      <c r="P129" s="175"/>
      <c r="Q129" s="175"/>
      <c r="AQ129" s="319"/>
      <c r="AV129" s="175"/>
      <c r="AX129" s="175"/>
    </row>
    <row r="130" spans="15:50" ht="13" x14ac:dyDescent="0.25">
      <c r="O130" s="175"/>
      <c r="P130" s="175"/>
      <c r="Q130" s="175"/>
      <c r="X130" s="292"/>
      <c r="AF130" s="326"/>
      <c r="AG130" s="326"/>
      <c r="AH130" s="326"/>
      <c r="AQ130" s="319"/>
      <c r="AV130" s="175"/>
      <c r="AX130" s="175"/>
    </row>
    <row r="131" spans="15:50" ht="13" x14ac:dyDescent="0.25">
      <c r="O131" s="175"/>
      <c r="P131" s="175"/>
      <c r="Q131" s="175"/>
      <c r="X131" s="292"/>
      <c r="Y131" s="327"/>
      <c r="Z131" s="327"/>
      <c r="AA131" s="293"/>
      <c r="AB131" s="293"/>
      <c r="AC131" s="293"/>
      <c r="AD131" s="293"/>
      <c r="AE131" s="293"/>
      <c r="AF131" s="326"/>
      <c r="AG131" s="326"/>
      <c r="AH131" s="326"/>
      <c r="AQ131" s="319"/>
      <c r="AV131" s="175"/>
      <c r="AX131" s="175"/>
    </row>
    <row r="132" spans="15:50" ht="12.75" customHeight="1" x14ac:dyDescent="0.25">
      <c r="O132" s="175"/>
      <c r="P132" s="175"/>
      <c r="Q132" s="175"/>
      <c r="AV132" s="175"/>
      <c r="AX132" s="175"/>
    </row>
    <row r="133" spans="15:50" ht="13.5" customHeight="1" x14ac:dyDescent="0.25">
      <c r="O133" s="175"/>
      <c r="P133" s="175"/>
      <c r="Q133" s="175"/>
      <c r="AV133" s="175"/>
      <c r="AX133" s="175"/>
    </row>
    <row r="134" spans="15:50" ht="13.5" customHeight="1" x14ac:dyDescent="0.25">
      <c r="O134" s="175"/>
      <c r="P134" s="175"/>
      <c r="Q134" s="175"/>
      <c r="AV134" s="175"/>
      <c r="AX134" s="175"/>
    </row>
    <row r="135" spans="15:50" ht="13.5" customHeight="1" x14ac:dyDescent="0.25">
      <c r="O135" s="175"/>
      <c r="P135" s="175"/>
      <c r="Q135" s="175"/>
      <c r="AV135" s="175"/>
      <c r="AX135" s="175"/>
    </row>
    <row r="136" spans="15:50" ht="13.5" customHeight="1" x14ac:dyDescent="0.25">
      <c r="O136" s="175"/>
      <c r="P136" s="175"/>
      <c r="Q136" s="175"/>
      <c r="AQ136" s="176"/>
      <c r="AV136" s="175"/>
      <c r="AX136" s="175"/>
    </row>
    <row r="137" spans="15:50" ht="13.5" customHeight="1" x14ac:dyDescent="0.25">
      <c r="O137" s="175"/>
      <c r="P137" s="175"/>
      <c r="Q137" s="175"/>
      <c r="AV137" s="175"/>
      <c r="AX137" s="175"/>
    </row>
    <row r="138" spans="15:50" ht="13.5" customHeight="1" x14ac:dyDescent="0.25">
      <c r="O138" s="175"/>
      <c r="P138" s="175"/>
      <c r="Q138" s="175"/>
      <c r="AV138" s="175"/>
      <c r="AX138" s="175"/>
    </row>
    <row r="139" spans="15:50" x14ac:dyDescent="0.25">
      <c r="O139" s="175"/>
      <c r="P139" s="175"/>
      <c r="Q139" s="175"/>
      <c r="AV139" s="175"/>
      <c r="AX139" s="175"/>
    </row>
    <row r="140" spans="15:50" x14ac:dyDescent="0.25">
      <c r="O140" s="175"/>
      <c r="P140" s="175"/>
      <c r="Q140" s="175"/>
      <c r="AV140" s="175"/>
      <c r="AX140" s="175"/>
    </row>
    <row r="141" spans="15:50" x14ac:dyDescent="0.25">
      <c r="O141" s="175"/>
      <c r="P141" s="175"/>
      <c r="Q141" s="175"/>
      <c r="AV141" s="175"/>
      <c r="AX141" s="175"/>
    </row>
    <row r="142" spans="15:50" x14ac:dyDescent="0.25">
      <c r="O142" s="175"/>
      <c r="P142" s="175"/>
      <c r="Q142" s="175"/>
      <c r="AV142" s="175"/>
      <c r="AX142" s="175"/>
    </row>
    <row r="143" spans="15:50" x14ac:dyDescent="0.25">
      <c r="O143" s="175"/>
      <c r="P143" s="175"/>
      <c r="Q143" s="175"/>
      <c r="AV143" s="175"/>
      <c r="AX143" s="175"/>
    </row>
    <row r="144" spans="15:50" x14ac:dyDescent="0.25">
      <c r="O144" s="175"/>
      <c r="P144" s="175"/>
      <c r="Q144" s="175"/>
      <c r="AV144" s="175"/>
      <c r="AX144" s="175"/>
    </row>
    <row r="145" spans="15:50" x14ac:dyDescent="0.25">
      <c r="O145" s="175"/>
      <c r="P145" s="175"/>
      <c r="Q145" s="175"/>
      <c r="AV145" s="175"/>
      <c r="AX145" s="175"/>
    </row>
    <row r="146" spans="15:50" x14ac:dyDescent="0.25">
      <c r="O146" s="175"/>
      <c r="P146" s="175"/>
      <c r="Q146" s="175"/>
      <c r="AV146" s="175"/>
      <c r="AX146" s="175"/>
    </row>
    <row r="147" spans="15:50" x14ac:dyDescent="0.25">
      <c r="O147" s="175"/>
      <c r="P147" s="175"/>
      <c r="Q147" s="175"/>
      <c r="AV147" s="175"/>
      <c r="AX147" s="175"/>
    </row>
    <row r="148" spans="15:50" x14ac:dyDescent="0.25">
      <c r="O148" s="175"/>
      <c r="P148" s="175"/>
      <c r="Q148" s="175"/>
      <c r="AV148" s="175"/>
      <c r="AX148" s="175"/>
    </row>
    <row r="149" spans="15:50" x14ac:dyDescent="0.25">
      <c r="O149" s="175"/>
      <c r="P149" s="175"/>
      <c r="Q149" s="175"/>
      <c r="AV149" s="175"/>
      <c r="AX149" s="175"/>
    </row>
    <row r="150" spans="15:50" x14ac:dyDescent="0.25">
      <c r="O150" s="175"/>
      <c r="P150" s="175"/>
      <c r="Q150" s="175"/>
      <c r="AV150" s="175"/>
      <c r="AX150" s="175"/>
    </row>
    <row r="151" spans="15:50" ht="12.75" hidden="1" customHeight="1" x14ac:dyDescent="0.25"/>
    <row r="152" spans="15:50" ht="12.75" hidden="1" customHeight="1" x14ac:dyDescent="0.25"/>
    <row r="153" spans="15:50" ht="12.75" hidden="1" customHeight="1" x14ac:dyDescent="0.25"/>
    <row r="154" spans="15:50" ht="12.75" hidden="1" customHeight="1" x14ac:dyDescent="0.25"/>
    <row r="155" spans="15:50" ht="12.75" hidden="1" customHeight="1" x14ac:dyDescent="0.25"/>
    <row r="156" spans="15:50" ht="12.75" hidden="1" customHeight="1" x14ac:dyDescent="0.25"/>
    <row r="157" spans="15:50" ht="12.75" hidden="1" customHeight="1" x14ac:dyDescent="0.25"/>
    <row r="158" spans="15:50" ht="12.75" hidden="1" customHeight="1" x14ac:dyDescent="0.25"/>
    <row r="159" spans="15:50" ht="12.75" hidden="1" customHeight="1" x14ac:dyDescent="0.25"/>
    <row r="160" spans="15:50" ht="12.75" hidden="1" customHeight="1" x14ac:dyDescent="0.25"/>
    <row r="161" ht="12.75" hidden="1" customHeight="1" x14ac:dyDescent="0.25"/>
    <row r="162" ht="12.75" hidden="1" customHeight="1" x14ac:dyDescent="0.25"/>
    <row r="163" ht="12.75" hidden="1" customHeight="1" x14ac:dyDescent="0.25"/>
    <row r="164" ht="12.75" hidden="1" customHeight="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row r="174" ht="12.75" hidden="1" customHeight="1" x14ac:dyDescent="0.25"/>
    <row r="175" ht="12.75" hidden="1" customHeight="1" x14ac:dyDescent="0.25"/>
    <row r="176" ht="12.75" hidden="1" customHeight="1" x14ac:dyDescent="0.25"/>
    <row r="177" ht="12.75" hidden="1" customHeight="1" x14ac:dyDescent="0.25"/>
    <row r="178" ht="12.75" hidden="1" customHeight="1" x14ac:dyDescent="0.25"/>
    <row r="179" ht="12.75" hidden="1" customHeight="1" x14ac:dyDescent="0.25"/>
    <row r="180" ht="12.75" hidden="1" customHeight="1" x14ac:dyDescent="0.25"/>
    <row r="181" ht="12.75" hidden="1" customHeight="1" x14ac:dyDescent="0.25"/>
    <row r="182" ht="12.75" hidden="1" customHeight="1" x14ac:dyDescent="0.25"/>
    <row r="183" ht="12.75" hidden="1" customHeight="1" x14ac:dyDescent="0.25"/>
    <row r="184" ht="12.75" hidden="1" customHeight="1" x14ac:dyDescent="0.25"/>
    <row r="185" ht="12.75" hidden="1" customHeight="1" x14ac:dyDescent="0.25"/>
    <row r="186" ht="12.75" hidden="1" customHeight="1" x14ac:dyDescent="0.25"/>
    <row r="187" ht="12.75" hidden="1" customHeight="1" x14ac:dyDescent="0.25"/>
    <row r="188" ht="12.75" hidden="1" customHeight="1" x14ac:dyDescent="0.25"/>
    <row r="189" ht="12.75" hidden="1" customHeight="1" x14ac:dyDescent="0.25"/>
    <row r="190" ht="12.75" hidden="1" customHeight="1" x14ac:dyDescent="0.25"/>
    <row r="191" ht="12.75" hidden="1" customHeight="1" x14ac:dyDescent="0.25"/>
    <row r="192" ht="12.75" hidden="1" customHeight="1" x14ac:dyDescent="0.25"/>
    <row r="193" ht="12.75" hidden="1" customHeight="1" x14ac:dyDescent="0.25"/>
    <row r="194" ht="12.75" hidden="1" customHeight="1" x14ac:dyDescent="0.25"/>
    <row r="195" ht="12.75" hidden="1" customHeight="1" x14ac:dyDescent="0.25"/>
    <row r="196" ht="12.75" hidden="1" customHeight="1" x14ac:dyDescent="0.25"/>
    <row r="197" ht="12.75" hidden="1" customHeight="1" x14ac:dyDescent="0.25"/>
    <row r="198" ht="12.75" hidden="1" customHeight="1" x14ac:dyDescent="0.25"/>
    <row r="199" ht="12.75" hidden="1" customHeight="1" x14ac:dyDescent="0.25"/>
    <row r="200" ht="12.75" hidden="1" customHeight="1" x14ac:dyDescent="0.25"/>
    <row r="201" ht="12.75" hidden="1" customHeight="1" x14ac:dyDescent="0.25"/>
    <row r="202" ht="12.75" hidden="1" customHeight="1" x14ac:dyDescent="0.25"/>
    <row r="203" ht="12.75" hidden="1" customHeight="1" x14ac:dyDescent="0.25"/>
    <row r="204" ht="12.75" hidden="1" customHeight="1" x14ac:dyDescent="0.25"/>
    <row r="205" ht="12.75" hidden="1" customHeight="1" x14ac:dyDescent="0.25"/>
    <row r="206" ht="12.75" hidden="1" customHeight="1" x14ac:dyDescent="0.25"/>
    <row r="207" ht="12.75" hidden="1" customHeight="1" x14ac:dyDescent="0.25"/>
    <row r="208" ht="12.75" hidden="1" customHeight="1" x14ac:dyDescent="0.25"/>
    <row r="209" ht="12.75" hidden="1" customHeight="1" x14ac:dyDescent="0.25"/>
    <row r="210" ht="12.75" hidden="1" customHeight="1" x14ac:dyDescent="0.25"/>
    <row r="211" ht="12.75" hidden="1" customHeight="1" x14ac:dyDescent="0.25"/>
    <row r="212" ht="12.75" hidden="1" customHeight="1" x14ac:dyDescent="0.25"/>
    <row r="213" ht="12.75" hidden="1" customHeight="1" x14ac:dyDescent="0.25"/>
    <row r="214" ht="12.75" hidden="1" customHeight="1" x14ac:dyDescent="0.25"/>
    <row r="215" ht="12.75" hidden="1" customHeight="1" x14ac:dyDescent="0.25"/>
    <row r="216" ht="12.75" hidden="1" customHeight="1" x14ac:dyDescent="0.25"/>
    <row r="217" ht="12.75" hidden="1" customHeight="1" x14ac:dyDescent="0.25"/>
    <row r="218" ht="12.75" hidden="1" customHeight="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hidden="1" customHeight="1" x14ac:dyDescent="0.25"/>
    <row r="297" ht="12.75" hidden="1" customHeight="1" x14ac:dyDescent="0.25"/>
    <row r="298" ht="12.75" hidden="1" customHeight="1" x14ac:dyDescent="0.25"/>
    <row r="299" ht="12.75" hidden="1" customHeight="1" x14ac:dyDescent="0.25"/>
    <row r="300" ht="12.75" hidden="1" customHeight="1" x14ac:dyDescent="0.25"/>
    <row r="301" ht="12.75" hidden="1" customHeight="1" x14ac:dyDescent="0.25"/>
    <row r="302" ht="12.75" hidden="1" customHeight="1" x14ac:dyDescent="0.25"/>
    <row r="303" ht="12.75" hidden="1" customHeight="1" x14ac:dyDescent="0.25"/>
    <row r="304" ht="12.75" hidden="1" customHeight="1" x14ac:dyDescent="0.25"/>
    <row r="305" ht="12.75" hidden="1" customHeight="1" x14ac:dyDescent="0.25"/>
    <row r="306" ht="12.75" hidden="1" customHeight="1" x14ac:dyDescent="0.25"/>
    <row r="307" ht="12.75" hidden="1" customHeight="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row r="324" ht="12.75" hidden="1" customHeight="1" x14ac:dyDescent="0.25"/>
    <row r="325" ht="12.75" hidden="1" customHeight="1" x14ac:dyDescent="0.25"/>
    <row r="326" ht="12.75" hidden="1" customHeight="1" x14ac:dyDescent="0.25"/>
    <row r="327" ht="12.75" hidden="1" customHeight="1" x14ac:dyDescent="0.25"/>
    <row r="328" ht="12.75" hidden="1" customHeight="1" x14ac:dyDescent="0.25"/>
    <row r="329" ht="12.75" hidden="1" customHeight="1" x14ac:dyDescent="0.25"/>
    <row r="330" ht="12.75" hidden="1" customHeight="1" x14ac:dyDescent="0.25"/>
    <row r="331" ht="12.75" hidden="1" customHeight="1" x14ac:dyDescent="0.25"/>
    <row r="332" ht="12.75" hidden="1" customHeight="1" x14ac:dyDescent="0.25"/>
    <row r="333" ht="12.75" hidden="1" customHeight="1" x14ac:dyDescent="0.25"/>
    <row r="334" ht="12.75" hidden="1" customHeight="1" x14ac:dyDescent="0.25"/>
    <row r="335" ht="12.75" hidden="1" customHeight="1" x14ac:dyDescent="0.25"/>
    <row r="336" ht="12.75" hidden="1" customHeight="1" x14ac:dyDescent="0.25"/>
    <row r="337" ht="12.75" hidden="1" customHeight="1" x14ac:dyDescent="0.25"/>
    <row r="338" ht="12.75" hidden="1" customHeight="1" x14ac:dyDescent="0.25"/>
    <row r="339" ht="12.75" hidden="1" customHeight="1" x14ac:dyDescent="0.25"/>
    <row r="340" ht="12.75" hidden="1" customHeight="1" x14ac:dyDescent="0.25"/>
    <row r="341" ht="12.75" hidden="1" customHeight="1" x14ac:dyDescent="0.25"/>
    <row r="342" ht="12.75" hidden="1" customHeight="1" x14ac:dyDescent="0.25"/>
    <row r="343" ht="12.75" hidden="1" customHeight="1" x14ac:dyDescent="0.25"/>
    <row r="344" ht="12.75" hidden="1" customHeight="1" x14ac:dyDescent="0.25"/>
    <row r="345" ht="12.75" hidden="1" customHeight="1" x14ac:dyDescent="0.25"/>
    <row r="346" ht="12.75" hidden="1" customHeight="1" x14ac:dyDescent="0.25"/>
    <row r="347" ht="12.75" hidden="1" customHeight="1" x14ac:dyDescent="0.25"/>
    <row r="348" ht="12.75" hidden="1" customHeight="1" x14ac:dyDescent="0.25"/>
    <row r="349" ht="12.75" hidden="1" customHeight="1" x14ac:dyDescent="0.25"/>
    <row r="350" ht="12.75" hidden="1" customHeight="1" x14ac:dyDescent="0.25"/>
    <row r="351" ht="12.75" hidden="1" customHeight="1" x14ac:dyDescent="0.25"/>
    <row r="352" ht="12.75" hidden="1" customHeight="1" x14ac:dyDescent="0.25"/>
    <row r="353" ht="12.75" hidden="1" customHeight="1" x14ac:dyDescent="0.25"/>
    <row r="354" ht="12.75" hidden="1" customHeight="1" x14ac:dyDescent="0.25"/>
    <row r="355" ht="12.75" hidden="1" customHeight="1" x14ac:dyDescent="0.25"/>
    <row r="356" ht="12.75" hidden="1" customHeight="1" x14ac:dyDescent="0.25"/>
    <row r="357" ht="12.75" hidden="1" customHeight="1" x14ac:dyDescent="0.25"/>
    <row r="358" ht="12.75" hidden="1" customHeight="1" x14ac:dyDescent="0.25"/>
    <row r="359" ht="12.75" hidden="1" customHeight="1" x14ac:dyDescent="0.25"/>
    <row r="360" ht="12.75" hidden="1" customHeight="1" x14ac:dyDescent="0.25"/>
    <row r="361" ht="12.75" hidden="1" customHeight="1" x14ac:dyDescent="0.25"/>
    <row r="362" ht="12.75" hidden="1" customHeight="1" x14ac:dyDescent="0.25"/>
    <row r="363" ht="12.75" hidden="1" customHeight="1" x14ac:dyDescent="0.25"/>
    <row r="364" ht="12.75" hidden="1" customHeight="1" x14ac:dyDescent="0.25"/>
    <row r="365" ht="12.75" hidden="1" customHeight="1" x14ac:dyDescent="0.25"/>
    <row r="366" ht="12.75" hidden="1" customHeight="1" x14ac:dyDescent="0.25"/>
    <row r="367" ht="12.75" hidden="1" customHeight="1" x14ac:dyDescent="0.25"/>
    <row r="368" ht="12.75" hidden="1" customHeight="1" x14ac:dyDescent="0.25"/>
    <row r="369" ht="12.75" hidden="1" customHeight="1" x14ac:dyDescent="0.25"/>
    <row r="370" ht="12.75" hidden="1" customHeight="1" x14ac:dyDescent="0.25"/>
    <row r="371" ht="12.75" hidden="1" customHeight="1" x14ac:dyDescent="0.25"/>
    <row r="372" ht="12.75" hidden="1" customHeight="1" x14ac:dyDescent="0.25"/>
    <row r="373" ht="12.75" hidden="1" customHeight="1" x14ac:dyDescent="0.25"/>
    <row r="374" ht="12.75" hidden="1" customHeight="1" x14ac:dyDescent="0.25"/>
    <row r="375" ht="12.75" hidden="1" customHeight="1" x14ac:dyDescent="0.25"/>
    <row r="376" ht="12.75" hidden="1" customHeight="1" x14ac:dyDescent="0.25"/>
    <row r="377" ht="12.75" hidden="1" customHeight="1" x14ac:dyDescent="0.25"/>
    <row r="378" ht="12.75" hidden="1" customHeight="1" x14ac:dyDescent="0.25"/>
    <row r="379" ht="12.75" hidden="1" customHeight="1" x14ac:dyDescent="0.25"/>
    <row r="380" ht="12.75" hidden="1" customHeight="1" x14ac:dyDescent="0.25"/>
    <row r="381" ht="12.75" hidden="1" customHeight="1" x14ac:dyDescent="0.25"/>
    <row r="382" ht="12.75" hidden="1" customHeight="1" x14ac:dyDescent="0.25"/>
    <row r="383" ht="12.75" hidden="1" customHeight="1" x14ac:dyDescent="0.25"/>
    <row r="384" ht="12.75" hidden="1" customHeight="1" x14ac:dyDescent="0.25"/>
    <row r="385" ht="12.75" hidden="1" customHeight="1" x14ac:dyDescent="0.25"/>
    <row r="386" ht="12.75" hidden="1" customHeight="1" x14ac:dyDescent="0.25"/>
    <row r="387" ht="12.75" hidden="1" customHeight="1" x14ac:dyDescent="0.25"/>
    <row r="388" ht="12.75" hidden="1" customHeight="1" x14ac:dyDescent="0.25"/>
    <row r="389" ht="12.75" hidden="1" customHeight="1" x14ac:dyDescent="0.25"/>
    <row r="390" ht="12.75" hidden="1" customHeight="1" x14ac:dyDescent="0.25"/>
    <row r="391" ht="12.75" hidden="1" customHeight="1" x14ac:dyDescent="0.25"/>
    <row r="392" ht="12.75" hidden="1" customHeight="1" x14ac:dyDescent="0.25"/>
    <row r="393" ht="12.75" hidden="1" customHeight="1" x14ac:dyDescent="0.25"/>
    <row r="394" ht="12.75" hidden="1" customHeight="1" x14ac:dyDescent="0.25"/>
    <row r="395" ht="12.75" hidden="1" customHeight="1" x14ac:dyDescent="0.25"/>
    <row r="396" ht="12.75" hidden="1" customHeight="1" x14ac:dyDescent="0.25"/>
    <row r="397" ht="12.75" hidden="1" customHeight="1" x14ac:dyDescent="0.25"/>
    <row r="398" ht="12.75" hidden="1" customHeight="1" x14ac:dyDescent="0.25"/>
    <row r="399" ht="12.75" hidden="1" customHeight="1" x14ac:dyDescent="0.25"/>
    <row r="400" ht="12.75" hidden="1" customHeight="1" x14ac:dyDescent="0.25"/>
    <row r="401" ht="12.75" hidden="1" customHeight="1" x14ac:dyDescent="0.25"/>
    <row r="402" ht="12.75" hidden="1" customHeight="1" x14ac:dyDescent="0.25"/>
    <row r="403" ht="12.75" hidden="1" customHeight="1" x14ac:dyDescent="0.25"/>
    <row r="404" ht="12.75" hidden="1" customHeight="1" x14ac:dyDescent="0.25"/>
    <row r="405" ht="12.75" hidden="1" customHeight="1" x14ac:dyDescent="0.25"/>
    <row r="406" ht="12.75" hidden="1" customHeight="1" x14ac:dyDescent="0.25"/>
    <row r="407" ht="12.75" hidden="1" customHeight="1" x14ac:dyDescent="0.25"/>
    <row r="408" ht="12.75" hidden="1" customHeight="1" x14ac:dyDescent="0.25"/>
    <row r="409" ht="12.75" hidden="1" customHeight="1" x14ac:dyDescent="0.25"/>
    <row r="410" ht="12.75" hidden="1" customHeight="1" x14ac:dyDescent="0.25"/>
    <row r="411" ht="12.75" hidden="1" customHeight="1" x14ac:dyDescent="0.25"/>
    <row r="412" ht="12.75" hidden="1" customHeight="1" x14ac:dyDescent="0.25"/>
    <row r="413" ht="12.75" hidden="1" customHeight="1" x14ac:dyDescent="0.25"/>
    <row r="414" ht="12.75" hidden="1" customHeight="1" x14ac:dyDescent="0.25"/>
    <row r="415" ht="12.75" hidden="1" customHeight="1" x14ac:dyDescent="0.25"/>
    <row r="416" ht="12.75" hidden="1" customHeight="1" x14ac:dyDescent="0.25"/>
    <row r="417" ht="12.75" hidden="1" customHeight="1" x14ac:dyDescent="0.25"/>
    <row r="418" ht="12.75" hidden="1" customHeight="1" x14ac:dyDescent="0.25"/>
    <row r="419" ht="12.75" hidden="1" customHeight="1" x14ac:dyDescent="0.25"/>
    <row r="420" ht="12.75" hidden="1" customHeight="1" x14ac:dyDescent="0.25"/>
    <row r="421" ht="12.75" hidden="1" customHeight="1" x14ac:dyDescent="0.25"/>
    <row r="422" ht="12.75" hidden="1" customHeight="1" x14ac:dyDescent="0.25"/>
    <row r="423" ht="12.75" hidden="1" customHeight="1" x14ac:dyDescent="0.25"/>
    <row r="424" ht="12.75" hidden="1" customHeight="1" x14ac:dyDescent="0.25"/>
    <row r="425" ht="12.75" hidden="1" customHeight="1" x14ac:dyDescent="0.25"/>
    <row r="426" ht="12.75" hidden="1" customHeight="1" x14ac:dyDescent="0.25"/>
    <row r="427" ht="12.75" hidden="1" customHeight="1" x14ac:dyDescent="0.25"/>
    <row r="428" ht="12.75" hidden="1" customHeight="1" x14ac:dyDescent="0.25"/>
    <row r="429" ht="12.75" hidden="1" customHeight="1" x14ac:dyDescent="0.25"/>
    <row r="430" ht="12.75" hidden="1" customHeight="1" x14ac:dyDescent="0.25"/>
    <row r="431" ht="12.75" hidden="1" customHeight="1" x14ac:dyDescent="0.25"/>
    <row r="432" ht="12.75" hidden="1" customHeight="1" x14ac:dyDescent="0.25"/>
    <row r="433" ht="12.75" hidden="1" customHeight="1" x14ac:dyDescent="0.25"/>
    <row r="434" ht="12.75" hidden="1" customHeight="1" x14ac:dyDescent="0.25"/>
    <row r="435" ht="12.75" hidden="1" customHeight="1" x14ac:dyDescent="0.25"/>
    <row r="436" ht="12.75" hidden="1" customHeight="1" x14ac:dyDescent="0.25"/>
    <row r="437" ht="12.75" hidden="1" customHeight="1" x14ac:dyDescent="0.25"/>
    <row r="438" ht="12.75" hidden="1" customHeight="1" x14ac:dyDescent="0.25"/>
    <row r="439" ht="12.75" hidden="1" customHeight="1" x14ac:dyDescent="0.25"/>
    <row r="440" ht="12.75" hidden="1" customHeight="1" x14ac:dyDescent="0.25"/>
    <row r="441" ht="12.75" hidden="1" customHeight="1" x14ac:dyDescent="0.25"/>
    <row r="442" ht="12.75" hidden="1" customHeight="1" x14ac:dyDescent="0.25"/>
    <row r="443" ht="12.75" hidden="1" customHeight="1" x14ac:dyDescent="0.25"/>
    <row r="444" ht="12.75" hidden="1" customHeight="1" x14ac:dyDescent="0.25"/>
    <row r="445" ht="12.75" hidden="1" customHeight="1" x14ac:dyDescent="0.25"/>
    <row r="446" ht="12.75" hidden="1" customHeight="1" x14ac:dyDescent="0.25"/>
    <row r="447" ht="12.75" hidden="1" customHeight="1" x14ac:dyDescent="0.25"/>
    <row r="448" ht="12.75" hidden="1" customHeight="1" x14ac:dyDescent="0.25"/>
    <row r="449" ht="12.75" hidden="1" customHeight="1" x14ac:dyDescent="0.25"/>
    <row r="450" ht="12.75" hidden="1" customHeight="1" x14ac:dyDescent="0.25"/>
    <row r="451" ht="12.75" hidden="1" customHeight="1" x14ac:dyDescent="0.25"/>
    <row r="452" ht="12.75" hidden="1" customHeight="1" x14ac:dyDescent="0.25"/>
    <row r="453" ht="12.75" hidden="1" customHeight="1" x14ac:dyDescent="0.25"/>
    <row r="454" ht="12.75" hidden="1" customHeight="1" x14ac:dyDescent="0.25"/>
    <row r="455" ht="12.75" hidden="1" customHeight="1" x14ac:dyDescent="0.25"/>
    <row r="456" ht="12.75" hidden="1" customHeight="1" x14ac:dyDescent="0.25"/>
    <row r="457" ht="12.75" hidden="1" customHeight="1" x14ac:dyDescent="0.25"/>
    <row r="458" ht="12.75" hidden="1" customHeight="1" x14ac:dyDescent="0.25"/>
    <row r="459" ht="12.75" hidden="1" customHeight="1" x14ac:dyDescent="0.25"/>
    <row r="460" ht="12.75" hidden="1" customHeight="1" x14ac:dyDescent="0.25"/>
    <row r="461" ht="12.75" hidden="1" customHeight="1" x14ac:dyDescent="0.25"/>
    <row r="462" ht="12.75" hidden="1" customHeight="1" x14ac:dyDescent="0.25"/>
    <row r="463" ht="12.75" hidden="1" customHeight="1" x14ac:dyDescent="0.25"/>
    <row r="464" ht="12.75" hidden="1" customHeight="1" x14ac:dyDescent="0.25"/>
    <row r="465" ht="12.75" hidden="1" customHeight="1" x14ac:dyDescent="0.25"/>
    <row r="466" ht="12.75" hidden="1" customHeight="1" x14ac:dyDescent="0.25"/>
    <row r="467" ht="12.75" hidden="1" customHeight="1" x14ac:dyDescent="0.25"/>
    <row r="468" ht="12.75" hidden="1" customHeight="1" x14ac:dyDescent="0.25"/>
    <row r="469" ht="12.75" hidden="1" customHeight="1" x14ac:dyDescent="0.25"/>
    <row r="470" ht="12.75" hidden="1" customHeight="1" x14ac:dyDescent="0.25"/>
    <row r="471" ht="12.75" hidden="1" customHeight="1" x14ac:dyDescent="0.25"/>
    <row r="472" ht="12.75" hidden="1" customHeight="1" x14ac:dyDescent="0.25"/>
    <row r="473" ht="12.75" hidden="1" customHeight="1" x14ac:dyDescent="0.25"/>
    <row r="474" ht="12.75" hidden="1" customHeight="1" x14ac:dyDescent="0.25"/>
    <row r="475" ht="12.75" hidden="1" customHeight="1" x14ac:dyDescent="0.25"/>
    <row r="476" ht="12.75" hidden="1" customHeight="1" x14ac:dyDescent="0.25"/>
    <row r="477" ht="12.75" hidden="1" customHeight="1" x14ac:dyDescent="0.25"/>
    <row r="478" ht="12.75" hidden="1" customHeight="1" x14ac:dyDescent="0.25"/>
    <row r="479" ht="12.75" hidden="1" customHeight="1" x14ac:dyDescent="0.25"/>
    <row r="480" ht="12.75" hidden="1" customHeight="1" x14ac:dyDescent="0.25"/>
    <row r="481" ht="12.75" hidden="1" customHeight="1" x14ac:dyDescent="0.25"/>
    <row r="482" ht="12.75" hidden="1" customHeight="1" x14ac:dyDescent="0.25"/>
    <row r="483" ht="12.75" hidden="1" customHeight="1" x14ac:dyDescent="0.25"/>
    <row r="484" ht="12.75" hidden="1" customHeight="1" x14ac:dyDescent="0.25"/>
    <row r="485" ht="12.75" hidden="1" customHeight="1" x14ac:dyDescent="0.25"/>
    <row r="486" ht="12.75" hidden="1" customHeight="1" x14ac:dyDescent="0.25"/>
    <row r="487" ht="12.75" hidden="1" customHeight="1" x14ac:dyDescent="0.25"/>
    <row r="488" ht="12.75" hidden="1" customHeight="1" x14ac:dyDescent="0.25"/>
    <row r="489" ht="12.75" hidden="1" customHeight="1" x14ac:dyDescent="0.25"/>
    <row r="490" ht="12.75" hidden="1" customHeight="1" x14ac:dyDescent="0.25"/>
    <row r="491" ht="12.75" hidden="1" customHeight="1" x14ac:dyDescent="0.25"/>
    <row r="492" ht="12.75" hidden="1" customHeight="1" x14ac:dyDescent="0.25"/>
    <row r="493" ht="12.75" hidden="1" customHeight="1" x14ac:dyDescent="0.25"/>
    <row r="494" ht="12.75" hidden="1" customHeight="1" x14ac:dyDescent="0.25"/>
    <row r="495" ht="12.75" hidden="1" customHeight="1" x14ac:dyDescent="0.25"/>
    <row r="496" ht="12.75" hidden="1" customHeight="1" x14ac:dyDescent="0.25"/>
    <row r="497" ht="12.75" hidden="1" customHeight="1" x14ac:dyDescent="0.25"/>
    <row r="498" ht="12.75" hidden="1" customHeight="1" x14ac:dyDescent="0.25"/>
    <row r="499" ht="12.75" hidden="1" customHeight="1" x14ac:dyDescent="0.25"/>
    <row r="500" ht="12.75" hidden="1" customHeight="1" x14ac:dyDescent="0.25"/>
    <row r="501" ht="12.75" hidden="1" customHeight="1" x14ac:dyDescent="0.25"/>
    <row r="502" ht="12.75" hidden="1" customHeight="1" x14ac:dyDescent="0.25"/>
    <row r="503" ht="12.75" hidden="1" customHeight="1" x14ac:dyDescent="0.25"/>
    <row r="504" ht="12.75" hidden="1" customHeight="1" x14ac:dyDescent="0.25"/>
    <row r="505" ht="12.75" hidden="1" customHeight="1" x14ac:dyDescent="0.25"/>
    <row r="506" ht="12.75" hidden="1" customHeight="1" x14ac:dyDescent="0.25"/>
    <row r="507" ht="12.75" hidden="1" customHeight="1" x14ac:dyDescent="0.25"/>
    <row r="508" ht="12.75" hidden="1" customHeight="1" x14ac:dyDescent="0.25"/>
    <row r="509" ht="12.75" hidden="1" customHeight="1" x14ac:dyDescent="0.25"/>
    <row r="510" ht="12.75" hidden="1" customHeight="1" x14ac:dyDescent="0.25"/>
    <row r="511" ht="12.75" hidden="1" customHeight="1" x14ac:dyDescent="0.25"/>
    <row r="512" ht="12.75" hidden="1" customHeight="1" x14ac:dyDescent="0.25"/>
    <row r="513" ht="12.75" hidden="1" customHeight="1" x14ac:dyDescent="0.25"/>
    <row r="514" ht="12.75" hidden="1" customHeight="1" x14ac:dyDescent="0.25"/>
    <row r="515" ht="12.75" hidden="1" customHeight="1" x14ac:dyDescent="0.25"/>
    <row r="516" ht="12.75" hidden="1" customHeight="1" x14ac:dyDescent="0.25"/>
    <row r="517" ht="12.75" hidden="1" customHeight="1" x14ac:dyDescent="0.25"/>
    <row r="518" ht="12.75" hidden="1" customHeight="1" x14ac:dyDescent="0.25"/>
    <row r="519" ht="12.75" hidden="1" customHeight="1" x14ac:dyDescent="0.25"/>
    <row r="520" ht="12.75" hidden="1" customHeight="1" x14ac:dyDescent="0.25"/>
    <row r="521" ht="12.75" hidden="1" customHeight="1" x14ac:dyDescent="0.25"/>
    <row r="522" ht="12.75" hidden="1" customHeight="1" x14ac:dyDescent="0.25"/>
    <row r="523" ht="12.75" hidden="1" customHeight="1" x14ac:dyDescent="0.25"/>
    <row r="524" ht="12.75" hidden="1" customHeight="1" x14ac:dyDescent="0.25"/>
    <row r="525" ht="12.75" hidden="1" customHeight="1" x14ac:dyDescent="0.25"/>
    <row r="526" ht="12.75" hidden="1" customHeight="1" x14ac:dyDescent="0.25"/>
    <row r="527" ht="12.75" hidden="1" customHeight="1" x14ac:dyDescent="0.25"/>
    <row r="528" ht="12.75" hidden="1" customHeight="1" x14ac:dyDescent="0.25"/>
    <row r="529" ht="12.75" hidden="1" customHeight="1" x14ac:dyDescent="0.25"/>
    <row r="530" ht="12.75" hidden="1" customHeight="1" x14ac:dyDescent="0.25"/>
    <row r="531" ht="12.75" hidden="1" customHeight="1" x14ac:dyDescent="0.25"/>
    <row r="532" ht="12.75" hidden="1" customHeight="1" x14ac:dyDescent="0.25"/>
    <row r="533" ht="12.75" hidden="1" customHeight="1" x14ac:dyDescent="0.25"/>
    <row r="534" ht="12.75" hidden="1" customHeight="1" x14ac:dyDescent="0.25"/>
    <row r="535" ht="12.75" hidden="1" customHeight="1" x14ac:dyDescent="0.25"/>
    <row r="536" ht="12.75" hidden="1" customHeight="1" x14ac:dyDescent="0.25"/>
    <row r="537" ht="12.75" hidden="1" customHeight="1" x14ac:dyDescent="0.25"/>
    <row r="538" ht="12.75" hidden="1" customHeight="1" x14ac:dyDescent="0.25"/>
    <row r="539" ht="12.75" hidden="1" customHeight="1" x14ac:dyDescent="0.25"/>
    <row r="540" ht="12.75" hidden="1" customHeight="1" x14ac:dyDescent="0.25"/>
    <row r="541" ht="12.75" hidden="1" customHeight="1" x14ac:dyDescent="0.25"/>
    <row r="542" ht="12.75" hidden="1" customHeight="1" x14ac:dyDescent="0.25"/>
    <row r="543" ht="12.75" hidden="1" customHeight="1" x14ac:dyDescent="0.25"/>
    <row r="544" ht="12.75" hidden="1" customHeight="1" x14ac:dyDescent="0.25"/>
    <row r="545" ht="12.75" hidden="1" customHeight="1" x14ac:dyDescent="0.25"/>
    <row r="546" ht="12.75" hidden="1" customHeight="1" x14ac:dyDescent="0.25"/>
    <row r="547" ht="12.75" hidden="1" customHeight="1" x14ac:dyDescent="0.25"/>
    <row r="548" ht="12.75" hidden="1" customHeight="1" x14ac:dyDescent="0.25"/>
    <row r="549" ht="12.75" hidden="1" customHeight="1" x14ac:dyDescent="0.25"/>
    <row r="550" ht="12.75" hidden="1" customHeight="1" x14ac:dyDescent="0.25"/>
    <row r="551" ht="12.75" hidden="1" customHeight="1" x14ac:dyDescent="0.25"/>
    <row r="552" ht="12.75" hidden="1" customHeight="1" x14ac:dyDescent="0.25"/>
    <row r="553" ht="12.75" hidden="1" customHeight="1" x14ac:dyDescent="0.25"/>
    <row r="554" ht="12.75" hidden="1" customHeight="1" x14ac:dyDescent="0.25"/>
    <row r="555" ht="12.75" hidden="1" customHeight="1" x14ac:dyDescent="0.25"/>
    <row r="556" ht="12.75" hidden="1" customHeight="1" x14ac:dyDescent="0.25"/>
    <row r="557" ht="12.75" hidden="1" customHeight="1" x14ac:dyDescent="0.25"/>
    <row r="558" ht="12.75" hidden="1" customHeight="1" x14ac:dyDescent="0.25"/>
    <row r="559" ht="12.75" hidden="1" customHeight="1" x14ac:dyDescent="0.25"/>
    <row r="560" ht="12.75" hidden="1" customHeight="1" x14ac:dyDescent="0.25"/>
    <row r="561" ht="12.75" hidden="1" customHeight="1" x14ac:dyDescent="0.25"/>
    <row r="562" ht="12.75" hidden="1" customHeight="1" x14ac:dyDescent="0.25"/>
    <row r="563" ht="12.75" hidden="1" customHeight="1" x14ac:dyDescent="0.25"/>
    <row r="564" ht="12.75" hidden="1" customHeight="1" x14ac:dyDescent="0.25"/>
    <row r="565" ht="12.75" hidden="1" customHeight="1" x14ac:dyDescent="0.25"/>
    <row r="566" ht="12.75" hidden="1" customHeight="1" x14ac:dyDescent="0.25"/>
    <row r="567" ht="12.75" hidden="1" customHeight="1" x14ac:dyDescent="0.25"/>
    <row r="568" ht="12.75" hidden="1" customHeight="1" x14ac:dyDescent="0.25"/>
    <row r="569" ht="12.75" hidden="1" customHeight="1" x14ac:dyDescent="0.25"/>
    <row r="570" ht="12.75" hidden="1" customHeight="1" x14ac:dyDescent="0.25"/>
    <row r="571" ht="12.75" hidden="1" customHeight="1" x14ac:dyDescent="0.25"/>
    <row r="572" ht="12.75" hidden="1" customHeight="1" x14ac:dyDescent="0.25"/>
    <row r="573" ht="12.75" hidden="1" customHeight="1" x14ac:dyDescent="0.25"/>
    <row r="574" ht="12.75" hidden="1" customHeight="1" x14ac:dyDescent="0.25"/>
    <row r="575" ht="12.75" hidden="1" customHeight="1" x14ac:dyDescent="0.25"/>
    <row r="576" ht="12.75" hidden="1" customHeight="1" x14ac:dyDescent="0.25"/>
    <row r="577" ht="12.75" hidden="1" customHeight="1" x14ac:dyDescent="0.25"/>
    <row r="578" ht="12.75" hidden="1" customHeight="1" x14ac:dyDescent="0.25"/>
    <row r="579" ht="12.75" hidden="1" customHeight="1" x14ac:dyDescent="0.25"/>
    <row r="580" ht="12.75" hidden="1" customHeight="1" x14ac:dyDescent="0.25"/>
    <row r="581" ht="12.75" hidden="1" customHeight="1" x14ac:dyDescent="0.25"/>
    <row r="582" ht="12.75" hidden="1" customHeight="1" x14ac:dyDescent="0.25"/>
    <row r="583" ht="12.75" hidden="1" customHeight="1" x14ac:dyDescent="0.25"/>
    <row r="584" ht="12.75" hidden="1" customHeight="1" x14ac:dyDescent="0.25"/>
    <row r="585" ht="12.75" hidden="1" customHeight="1" x14ac:dyDescent="0.25"/>
    <row r="586" ht="12.75" hidden="1" customHeight="1" x14ac:dyDescent="0.25"/>
    <row r="587" ht="12.75" hidden="1" customHeight="1" x14ac:dyDescent="0.25"/>
    <row r="588" ht="12.75" hidden="1" customHeight="1" x14ac:dyDescent="0.25"/>
    <row r="589" ht="12.75" hidden="1" customHeight="1" x14ac:dyDescent="0.25"/>
    <row r="590" ht="12.75" hidden="1" customHeight="1" x14ac:dyDescent="0.25"/>
    <row r="591" ht="12.75" hidden="1" customHeight="1" x14ac:dyDescent="0.25"/>
    <row r="592" ht="12.75" hidden="1" customHeight="1" x14ac:dyDescent="0.25"/>
    <row r="593" ht="12.75" hidden="1" customHeight="1" x14ac:dyDescent="0.25"/>
    <row r="594" ht="12.75" hidden="1" customHeight="1" x14ac:dyDescent="0.25"/>
    <row r="595" ht="12.75" hidden="1" customHeight="1" x14ac:dyDescent="0.25"/>
    <row r="596" ht="12.75" hidden="1" customHeight="1" x14ac:dyDescent="0.25"/>
    <row r="597" ht="12.75" hidden="1" customHeight="1" x14ac:dyDescent="0.25"/>
    <row r="598" ht="12.75" hidden="1" customHeight="1" x14ac:dyDescent="0.25"/>
    <row r="599" ht="12.75" hidden="1" customHeight="1" x14ac:dyDescent="0.25"/>
    <row r="600" ht="12.75" hidden="1" customHeight="1" x14ac:dyDescent="0.25"/>
    <row r="601" ht="12.75" hidden="1" customHeight="1" x14ac:dyDescent="0.25"/>
    <row r="602" ht="12.75" hidden="1" customHeight="1" x14ac:dyDescent="0.25"/>
    <row r="603" ht="12.75" hidden="1" customHeight="1" x14ac:dyDescent="0.25"/>
    <row r="604" ht="12.75" hidden="1" customHeight="1" x14ac:dyDescent="0.25"/>
    <row r="605" ht="12.75" hidden="1" customHeight="1" x14ac:dyDescent="0.25"/>
    <row r="606" ht="12.75" hidden="1" customHeight="1" x14ac:dyDescent="0.25"/>
    <row r="607" ht="12.75" hidden="1" customHeight="1" x14ac:dyDescent="0.25"/>
    <row r="608" ht="12.75" hidden="1" customHeight="1" x14ac:dyDescent="0.25"/>
    <row r="609" ht="12.75" hidden="1" customHeight="1" x14ac:dyDescent="0.25"/>
    <row r="610" ht="12.75" hidden="1" customHeight="1" x14ac:dyDescent="0.25"/>
    <row r="611" ht="12.75" hidden="1" customHeight="1" x14ac:dyDescent="0.25"/>
    <row r="612" ht="12.75" hidden="1" customHeight="1" x14ac:dyDescent="0.25"/>
    <row r="613" ht="12.75" hidden="1" customHeight="1" x14ac:dyDescent="0.25"/>
    <row r="614" ht="12.75" hidden="1" customHeight="1" x14ac:dyDescent="0.25"/>
    <row r="615" ht="12.75" hidden="1" customHeight="1" x14ac:dyDescent="0.25"/>
    <row r="616" ht="12.75" hidden="1" customHeight="1" x14ac:dyDescent="0.25"/>
    <row r="617" ht="12.75" hidden="1" customHeight="1" x14ac:dyDescent="0.25"/>
    <row r="618" ht="12.75" hidden="1" customHeight="1" x14ac:dyDescent="0.25"/>
    <row r="619" ht="12.75" hidden="1" customHeight="1" x14ac:dyDescent="0.25"/>
    <row r="620" ht="12.75" hidden="1" customHeight="1" x14ac:dyDescent="0.25"/>
    <row r="621" ht="12.75" hidden="1" customHeight="1" x14ac:dyDescent="0.25"/>
    <row r="622" ht="12.75" hidden="1" customHeight="1" x14ac:dyDescent="0.25"/>
    <row r="623" ht="12.75" hidden="1" customHeight="1" x14ac:dyDescent="0.25"/>
    <row r="624" ht="12.75" hidden="1" customHeight="1" x14ac:dyDescent="0.25"/>
    <row r="625" ht="12.75" hidden="1" customHeight="1" x14ac:dyDescent="0.25"/>
    <row r="626" ht="12.75" hidden="1" customHeight="1" x14ac:dyDescent="0.25"/>
    <row r="627" ht="12.75" hidden="1" customHeight="1" x14ac:dyDescent="0.25"/>
    <row r="628" ht="12.75" hidden="1" customHeight="1" x14ac:dyDescent="0.25"/>
    <row r="629" ht="12.75" hidden="1" customHeight="1" x14ac:dyDescent="0.25"/>
    <row r="630" ht="12.75" hidden="1" customHeight="1" x14ac:dyDescent="0.25"/>
    <row r="631" ht="12.75" hidden="1" customHeight="1" x14ac:dyDescent="0.25"/>
    <row r="632" ht="12.75" hidden="1" customHeight="1" x14ac:dyDescent="0.25"/>
    <row r="633" ht="12.75" hidden="1" customHeight="1" x14ac:dyDescent="0.25"/>
    <row r="634" ht="12.75" hidden="1" customHeight="1" x14ac:dyDescent="0.25"/>
    <row r="635" ht="12.75" hidden="1" customHeight="1" x14ac:dyDescent="0.25"/>
    <row r="636" ht="12.75" hidden="1" customHeight="1" x14ac:dyDescent="0.25"/>
    <row r="637" ht="12.75" hidden="1" customHeight="1" x14ac:dyDescent="0.25"/>
    <row r="638" ht="12.75" hidden="1" customHeight="1" x14ac:dyDescent="0.25"/>
    <row r="639" ht="12.75" hidden="1" customHeight="1" x14ac:dyDescent="0.25"/>
    <row r="640" ht="12.75" hidden="1" customHeight="1" x14ac:dyDescent="0.25"/>
    <row r="641" ht="12.75" hidden="1" customHeight="1" x14ac:dyDescent="0.25"/>
    <row r="642" ht="12.75" hidden="1" customHeight="1" x14ac:dyDescent="0.25"/>
    <row r="643" ht="12.75" hidden="1" customHeight="1" x14ac:dyDescent="0.25"/>
    <row r="644" ht="12.75" hidden="1" customHeight="1" x14ac:dyDescent="0.25"/>
    <row r="645" ht="12.75" hidden="1" customHeight="1" x14ac:dyDescent="0.25"/>
    <row r="646" ht="12.75" hidden="1" customHeight="1" x14ac:dyDescent="0.25"/>
    <row r="647" ht="12.75" hidden="1" customHeight="1" x14ac:dyDescent="0.25"/>
    <row r="648" ht="12.75" hidden="1" customHeight="1" x14ac:dyDescent="0.25"/>
    <row r="649" ht="12.75" hidden="1" customHeight="1" x14ac:dyDescent="0.25"/>
    <row r="650" ht="12.75" hidden="1" customHeight="1" x14ac:dyDescent="0.25"/>
    <row r="651" ht="12.75" hidden="1" customHeight="1" x14ac:dyDescent="0.25"/>
    <row r="652" ht="12.75" hidden="1" customHeight="1" x14ac:dyDescent="0.25"/>
    <row r="653" ht="12.75" hidden="1" customHeight="1" x14ac:dyDescent="0.25"/>
    <row r="654" ht="12.75" hidden="1" customHeight="1" x14ac:dyDescent="0.25"/>
    <row r="655" ht="12.75" hidden="1" customHeight="1" x14ac:dyDescent="0.25"/>
    <row r="656" ht="12.75" hidden="1" customHeight="1" x14ac:dyDescent="0.25"/>
    <row r="657" ht="12.75" hidden="1" customHeight="1" x14ac:dyDescent="0.25"/>
    <row r="658" ht="12.75" hidden="1" customHeight="1" x14ac:dyDescent="0.25"/>
    <row r="659" ht="12.75" hidden="1" customHeight="1" x14ac:dyDescent="0.25"/>
    <row r="660" ht="12.75" hidden="1" customHeight="1" x14ac:dyDescent="0.25"/>
    <row r="661" ht="12.75" hidden="1" customHeight="1" x14ac:dyDescent="0.25"/>
    <row r="662" ht="12.75" hidden="1" customHeight="1" x14ac:dyDescent="0.25"/>
    <row r="663" ht="12.75" hidden="1" customHeight="1" x14ac:dyDescent="0.25"/>
    <row r="664" ht="12.75" hidden="1" customHeight="1" x14ac:dyDescent="0.25"/>
    <row r="665" ht="12.75" hidden="1" customHeight="1" x14ac:dyDescent="0.25"/>
    <row r="666" ht="12.75" hidden="1" customHeight="1" x14ac:dyDescent="0.25"/>
    <row r="667" ht="12.75" hidden="1" customHeight="1" x14ac:dyDescent="0.25"/>
    <row r="668" ht="12.75" hidden="1" customHeight="1" x14ac:dyDescent="0.25"/>
    <row r="669" ht="12.75" hidden="1" customHeight="1" x14ac:dyDescent="0.25"/>
    <row r="670" ht="12.75" hidden="1" customHeight="1" x14ac:dyDescent="0.25"/>
    <row r="671" ht="12.75" hidden="1" customHeight="1" x14ac:dyDescent="0.25"/>
    <row r="672" ht="12.75" hidden="1" customHeight="1" x14ac:dyDescent="0.25"/>
    <row r="673" ht="12.75" hidden="1" customHeight="1" x14ac:dyDescent="0.25"/>
    <row r="674" ht="12.75" hidden="1" customHeight="1" x14ac:dyDescent="0.25"/>
    <row r="675" ht="12.75" hidden="1" customHeight="1" x14ac:dyDescent="0.25"/>
    <row r="676" ht="12.75" hidden="1" customHeight="1" x14ac:dyDescent="0.25"/>
    <row r="677" ht="12.75" hidden="1" customHeight="1" x14ac:dyDescent="0.25"/>
    <row r="678" ht="12.75" hidden="1" customHeight="1" x14ac:dyDescent="0.25"/>
    <row r="679" ht="12.75" hidden="1" customHeight="1" x14ac:dyDescent="0.25"/>
    <row r="680" ht="12.75" hidden="1" customHeight="1" x14ac:dyDescent="0.25"/>
    <row r="681" ht="12.75" hidden="1" customHeight="1" x14ac:dyDescent="0.25"/>
    <row r="682" ht="12.75" hidden="1" customHeight="1" x14ac:dyDescent="0.25"/>
    <row r="683" ht="12.75" hidden="1" customHeight="1" x14ac:dyDescent="0.25"/>
    <row r="684" ht="12.75" hidden="1" customHeight="1" x14ac:dyDescent="0.25"/>
    <row r="685" ht="12.75" hidden="1" customHeight="1" x14ac:dyDescent="0.25"/>
    <row r="686" ht="12.75" hidden="1" customHeight="1" x14ac:dyDescent="0.25"/>
    <row r="687" ht="12.75" hidden="1" customHeight="1" x14ac:dyDescent="0.25"/>
    <row r="688" ht="12.75" hidden="1" customHeight="1" x14ac:dyDescent="0.25"/>
    <row r="689" ht="12.75" hidden="1" customHeight="1" x14ac:dyDescent="0.25"/>
    <row r="690" ht="12.75" hidden="1" customHeight="1" x14ac:dyDescent="0.25"/>
    <row r="691" ht="12.75" hidden="1" customHeight="1" x14ac:dyDescent="0.25"/>
    <row r="692" ht="12.75" hidden="1" customHeight="1" x14ac:dyDescent="0.25"/>
    <row r="693" ht="12.75" hidden="1" customHeight="1" x14ac:dyDescent="0.25"/>
    <row r="694" ht="12.75" hidden="1" customHeight="1" x14ac:dyDescent="0.25"/>
    <row r="695" ht="12.75" hidden="1" customHeight="1" x14ac:dyDescent="0.25"/>
    <row r="696" ht="12.75" hidden="1" customHeight="1" x14ac:dyDescent="0.25"/>
    <row r="697" ht="12.75" hidden="1" customHeight="1" x14ac:dyDescent="0.25"/>
    <row r="698" ht="12.75" hidden="1" customHeight="1" x14ac:dyDescent="0.25"/>
    <row r="699" ht="12.75" hidden="1" customHeight="1" x14ac:dyDescent="0.25"/>
    <row r="700" ht="12.75" hidden="1" customHeight="1" x14ac:dyDescent="0.25"/>
    <row r="701" ht="12.75" hidden="1" customHeight="1" x14ac:dyDescent="0.25"/>
    <row r="702" ht="12.75" hidden="1" customHeight="1" x14ac:dyDescent="0.25"/>
    <row r="703" ht="12.75" hidden="1" customHeight="1" x14ac:dyDescent="0.25"/>
    <row r="704" ht="12.75" hidden="1" customHeight="1" x14ac:dyDescent="0.25"/>
    <row r="705" ht="12.75" hidden="1" customHeight="1" x14ac:dyDescent="0.25"/>
    <row r="706" ht="12.75" hidden="1" customHeight="1" x14ac:dyDescent="0.25"/>
    <row r="707" ht="12.75" hidden="1" customHeight="1" x14ac:dyDescent="0.25"/>
    <row r="708" ht="12.75" hidden="1" customHeight="1" x14ac:dyDescent="0.25"/>
    <row r="709" ht="12.75" hidden="1" customHeight="1" x14ac:dyDescent="0.25"/>
    <row r="710" ht="12.75" hidden="1" customHeight="1" x14ac:dyDescent="0.25"/>
    <row r="711" ht="12.75" hidden="1" customHeight="1" x14ac:dyDescent="0.25"/>
    <row r="712" ht="12.75" hidden="1" customHeight="1" x14ac:dyDescent="0.25"/>
    <row r="713" ht="12.75" hidden="1" customHeight="1" x14ac:dyDescent="0.25"/>
    <row r="714" ht="12.75" hidden="1" customHeight="1" x14ac:dyDescent="0.25"/>
    <row r="715" ht="12.75" hidden="1" customHeight="1" x14ac:dyDescent="0.25"/>
    <row r="716" ht="12.75" hidden="1" customHeight="1" x14ac:dyDescent="0.25"/>
    <row r="717" ht="12.75" hidden="1" customHeight="1" x14ac:dyDescent="0.25"/>
    <row r="718" ht="12.75" hidden="1" customHeight="1" x14ac:dyDescent="0.25"/>
    <row r="719" ht="12.75" hidden="1" customHeight="1" x14ac:dyDescent="0.25"/>
    <row r="720" ht="12.75" hidden="1" customHeight="1" x14ac:dyDescent="0.25"/>
    <row r="721" ht="12.75" hidden="1" customHeight="1" x14ac:dyDescent="0.25"/>
    <row r="722" ht="12.75" hidden="1" customHeight="1" x14ac:dyDescent="0.25"/>
    <row r="723" ht="12.75" hidden="1" customHeight="1" x14ac:dyDescent="0.25"/>
    <row r="724" ht="12.75" hidden="1" customHeight="1" x14ac:dyDescent="0.25"/>
    <row r="725" ht="12.75" hidden="1" customHeight="1" x14ac:dyDescent="0.25"/>
    <row r="726" ht="12.75" hidden="1" customHeight="1" x14ac:dyDescent="0.25"/>
    <row r="727" ht="12.75" hidden="1" customHeight="1" x14ac:dyDescent="0.25"/>
    <row r="728" ht="12.75" hidden="1" customHeight="1" x14ac:dyDescent="0.25"/>
    <row r="729" ht="12.75" hidden="1" customHeight="1" x14ac:dyDescent="0.25"/>
    <row r="730" ht="12.75" hidden="1" customHeight="1" x14ac:dyDescent="0.25"/>
    <row r="731" ht="12.75" hidden="1" customHeight="1" x14ac:dyDescent="0.25"/>
    <row r="732" ht="12.75" hidden="1" customHeight="1" x14ac:dyDescent="0.25"/>
    <row r="733" ht="12.75" hidden="1" customHeight="1" x14ac:dyDescent="0.25"/>
    <row r="734" ht="12.75" hidden="1" customHeight="1" x14ac:dyDescent="0.25"/>
    <row r="735" ht="12.75" hidden="1" customHeight="1" x14ac:dyDescent="0.25"/>
    <row r="736" ht="12.75" hidden="1" customHeight="1" x14ac:dyDescent="0.25"/>
    <row r="737" ht="12.75" hidden="1" customHeight="1" x14ac:dyDescent="0.25"/>
    <row r="738" ht="12.75" hidden="1" customHeight="1" x14ac:dyDescent="0.25"/>
    <row r="739" ht="12.75" hidden="1" customHeight="1" x14ac:dyDescent="0.25"/>
    <row r="740" ht="12.75" hidden="1" customHeight="1" x14ac:dyDescent="0.25"/>
    <row r="741" ht="12.75" hidden="1" customHeight="1" x14ac:dyDescent="0.25"/>
    <row r="742" ht="12.75" hidden="1" customHeight="1" x14ac:dyDescent="0.25"/>
    <row r="743" ht="12.75" hidden="1" customHeight="1" x14ac:dyDescent="0.25"/>
    <row r="744" ht="12.75" hidden="1" customHeight="1" x14ac:dyDescent="0.25"/>
    <row r="745" ht="12.75" hidden="1" customHeight="1" x14ac:dyDescent="0.25"/>
    <row r="746" ht="12.75" hidden="1" customHeight="1" x14ac:dyDescent="0.25"/>
    <row r="747" ht="12.75" hidden="1" customHeight="1" x14ac:dyDescent="0.25"/>
    <row r="748" ht="12.75" hidden="1" customHeight="1" x14ac:dyDescent="0.25"/>
    <row r="749" ht="12.75" hidden="1" customHeight="1" x14ac:dyDescent="0.25"/>
    <row r="750" ht="12.75" hidden="1" customHeight="1" x14ac:dyDescent="0.25"/>
    <row r="751" ht="12.75" hidden="1" customHeight="1" x14ac:dyDescent="0.25"/>
    <row r="752" ht="12.75" hidden="1" customHeight="1" x14ac:dyDescent="0.25"/>
    <row r="753" ht="12.75" hidden="1" customHeight="1" x14ac:dyDescent="0.25"/>
    <row r="754" ht="12.75" hidden="1" customHeight="1" x14ac:dyDescent="0.25"/>
    <row r="755" ht="12.75" hidden="1" customHeight="1" x14ac:dyDescent="0.25"/>
    <row r="756" ht="12.75" hidden="1" customHeight="1" x14ac:dyDescent="0.25"/>
    <row r="757" ht="12.75" hidden="1" customHeight="1" x14ac:dyDescent="0.25"/>
    <row r="758" ht="12.75" hidden="1" customHeight="1" x14ac:dyDescent="0.25"/>
    <row r="759" ht="12.75" hidden="1" customHeight="1" x14ac:dyDescent="0.25"/>
    <row r="760" ht="12.75" hidden="1" customHeight="1" x14ac:dyDescent="0.25"/>
    <row r="761" ht="12.75" hidden="1" customHeight="1" x14ac:dyDescent="0.25"/>
    <row r="762" ht="12.75" hidden="1" customHeight="1" x14ac:dyDescent="0.25"/>
    <row r="763" ht="12.75" hidden="1" customHeight="1" x14ac:dyDescent="0.25"/>
    <row r="764" ht="12.75" hidden="1" customHeight="1" x14ac:dyDescent="0.25"/>
    <row r="765" ht="12.75" hidden="1" customHeight="1" x14ac:dyDescent="0.25"/>
    <row r="766" ht="12.75" hidden="1" customHeight="1" x14ac:dyDescent="0.25"/>
    <row r="767" ht="12.75" hidden="1" customHeight="1" x14ac:dyDescent="0.25"/>
    <row r="768" ht="12.75" hidden="1" customHeight="1" x14ac:dyDescent="0.25"/>
    <row r="769" ht="12.75" hidden="1" customHeight="1" x14ac:dyDescent="0.25"/>
    <row r="770" ht="12.75" hidden="1" customHeight="1" x14ac:dyDescent="0.25"/>
    <row r="771" ht="12.75" hidden="1" customHeight="1" x14ac:dyDescent="0.25"/>
    <row r="772" ht="12.75" hidden="1" customHeight="1" x14ac:dyDescent="0.25"/>
    <row r="773" ht="12.75" hidden="1" customHeight="1" x14ac:dyDescent="0.25"/>
    <row r="774" ht="12.75" hidden="1" customHeight="1" x14ac:dyDescent="0.25"/>
    <row r="775" ht="12.75" hidden="1" customHeight="1" x14ac:dyDescent="0.25"/>
    <row r="776" ht="12.75" hidden="1" customHeight="1" x14ac:dyDescent="0.25"/>
    <row r="777" ht="12.75" hidden="1" customHeight="1" x14ac:dyDescent="0.25"/>
    <row r="778" ht="12.75" hidden="1" customHeight="1" x14ac:dyDescent="0.25"/>
    <row r="779" ht="12.75" hidden="1" customHeight="1" x14ac:dyDescent="0.25"/>
    <row r="780" ht="12.75" hidden="1" customHeight="1" x14ac:dyDescent="0.25"/>
    <row r="781" ht="12.75" hidden="1" customHeight="1" x14ac:dyDescent="0.25"/>
    <row r="782" ht="12.75" hidden="1" customHeight="1" x14ac:dyDescent="0.25"/>
    <row r="783" ht="12.75" hidden="1" customHeight="1" x14ac:dyDescent="0.25"/>
    <row r="784" ht="12.75" hidden="1" customHeight="1" x14ac:dyDescent="0.25"/>
    <row r="785" ht="12.75" hidden="1" customHeight="1" x14ac:dyDescent="0.25"/>
    <row r="786" ht="12.75" hidden="1" customHeight="1" x14ac:dyDescent="0.25"/>
    <row r="787" ht="12.75" hidden="1" customHeight="1" x14ac:dyDescent="0.25"/>
    <row r="788" ht="12.75" hidden="1" customHeight="1" x14ac:dyDescent="0.25"/>
    <row r="789" ht="12.75" hidden="1" customHeight="1" x14ac:dyDescent="0.25"/>
    <row r="790" ht="12.75" hidden="1" customHeight="1" x14ac:dyDescent="0.25"/>
    <row r="791" ht="12.75" hidden="1" customHeight="1" x14ac:dyDescent="0.25"/>
    <row r="792" ht="12.75" hidden="1" customHeight="1" x14ac:dyDescent="0.25"/>
    <row r="793" ht="12.75" hidden="1" customHeight="1" x14ac:dyDescent="0.25"/>
    <row r="794" ht="12.75" hidden="1" customHeight="1" x14ac:dyDescent="0.25"/>
    <row r="795" ht="12.75" hidden="1" customHeight="1" x14ac:dyDescent="0.25"/>
    <row r="796" ht="12.75" hidden="1" customHeight="1" x14ac:dyDescent="0.25"/>
    <row r="797" ht="12.75" hidden="1" customHeight="1" x14ac:dyDescent="0.25"/>
    <row r="798" ht="12.75" hidden="1" customHeight="1" x14ac:dyDescent="0.25"/>
    <row r="799" ht="12.75" hidden="1" customHeight="1" x14ac:dyDescent="0.25"/>
    <row r="800" ht="12.75" hidden="1" customHeight="1" x14ac:dyDescent="0.25"/>
    <row r="801" ht="12.75" hidden="1" customHeight="1" x14ac:dyDescent="0.25"/>
    <row r="802" ht="12.75" hidden="1" customHeight="1" x14ac:dyDescent="0.25"/>
    <row r="803" ht="12.75" hidden="1" customHeight="1" x14ac:dyDescent="0.25"/>
    <row r="804" ht="12.75" hidden="1" customHeight="1" x14ac:dyDescent="0.25"/>
    <row r="805" ht="12.75" hidden="1" customHeight="1" x14ac:dyDescent="0.25"/>
    <row r="806" ht="12.75" hidden="1" customHeight="1" x14ac:dyDescent="0.25"/>
    <row r="807" ht="12.75" hidden="1" customHeight="1" x14ac:dyDescent="0.25"/>
    <row r="808" ht="12.75" hidden="1" customHeight="1" x14ac:dyDescent="0.25"/>
    <row r="809" ht="12.75" hidden="1" customHeight="1" x14ac:dyDescent="0.25"/>
    <row r="810" ht="12.75" hidden="1" customHeight="1" x14ac:dyDescent="0.25"/>
    <row r="811" ht="12.75" hidden="1" customHeight="1" x14ac:dyDescent="0.25"/>
    <row r="812" ht="12.75" hidden="1" customHeight="1" x14ac:dyDescent="0.25"/>
    <row r="813" ht="12.75" hidden="1" customHeight="1" x14ac:dyDescent="0.25"/>
    <row r="814" ht="12.75" hidden="1" customHeight="1" x14ac:dyDescent="0.25"/>
    <row r="815" ht="12.75" hidden="1" customHeight="1" x14ac:dyDescent="0.25"/>
    <row r="816" ht="12.75" hidden="1" customHeight="1" x14ac:dyDescent="0.25"/>
    <row r="817" ht="12.75" hidden="1" customHeight="1" x14ac:dyDescent="0.25"/>
    <row r="818" ht="12.75" hidden="1" customHeight="1" x14ac:dyDescent="0.25"/>
    <row r="819" ht="12.75" hidden="1" customHeight="1" x14ac:dyDescent="0.25"/>
    <row r="820" ht="12.75" hidden="1" customHeight="1" x14ac:dyDescent="0.25"/>
    <row r="821" ht="12.75" hidden="1" customHeight="1" x14ac:dyDescent="0.25"/>
    <row r="822" ht="12.75" hidden="1" customHeight="1" x14ac:dyDescent="0.25"/>
    <row r="823" ht="12.75" hidden="1" customHeight="1" x14ac:dyDescent="0.25"/>
    <row r="824" ht="12.75" hidden="1" customHeight="1" x14ac:dyDescent="0.25"/>
    <row r="825" ht="12.75" hidden="1" customHeight="1" x14ac:dyDescent="0.25"/>
    <row r="826" ht="12.75" hidden="1" customHeight="1" x14ac:dyDescent="0.25"/>
    <row r="827" ht="12.75" hidden="1" customHeight="1" x14ac:dyDescent="0.25"/>
    <row r="828" ht="12.75" hidden="1" customHeight="1" x14ac:dyDescent="0.25"/>
    <row r="829" ht="12.75" hidden="1" customHeight="1" x14ac:dyDescent="0.25"/>
    <row r="830" ht="12.75" hidden="1" customHeight="1" x14ac:dyDescent="0.25"/>
    <row r="831" ht="12.75" hidden="1" customHeight="1" x14ac:dyDescent="0.25"/>
    <row r="832" ht="12.75" hidden="1" customHeight="1" x14ac:dyDescent="0.25"/>
    <row r="833" ht="12.75" hidden="1" customHeight="1" x14ac:dyDescent="0.25"/>
    <row r="834" ht="12.75" hidden="1" customHeight="1" x14ac:dyDescent="0.25"/>
    <row r="835" ht="12.75" hidden="1" customHeight="1" x14ac:dyDescent="0.25"/>
    <row r="836" ht="12.75" hidden="1" customHeight="1" x14ac:dyDescent="0.25"/>
    <row r="837" ht="12.75" hidden="1" customHeight="1" x14ac:dyDescent="0.25"/>
    <row r="838" ht="12.75" hidden="1" customHeight="1" x14ac:dyDescent="0.25"/>
    <row r="839" ht="12.75" hidden="1" customHeight="1" x14ac:dyDescent="0.25"/>
    <row r="840" ht="12.75" hidden="1" customHeight="1" x14ac:dyDescent="0.25"/>
    <row r="841" ht="12.75" hidden="1" customHeight="1" x14ac:dyDescent="0.25"/>
    <row r="842" ht="12.75" hidden="1" customHeight="1" x14ac:dyDescent="0.25"/>
    <row r="843" ht="12.75" hidden="1" customHeight="1" x14ac:dyDescent="0.25"/>
    <row r="844" ht="12.75" hidden="1" customHeight="1" x14ac:dyDescent="0.25"/>
    <row r="845" ht="12.75" hidden="1" customHeight="1" x14ac:dyDescent="0.25"/>
    <row r="846" ht="12.75" hidden="1" customHeight="1" x14ac:dyDescent="0.25"/>
    <row r="847" ht="12.75" hidden="1" customHeight="1" x14ac:dyDescent="0.25"/>
    <row r="848" ht="12.75" hidden="1" customHeight="1" x14ac:dyDescent="0.25"/>
    <row r="849" ht="12.75" hidden="1" customHeight="1" x14ac:dyDescent="0.25"/>
    <row r="850" ht="12.75" hidden="1" customHeight="1" x14ac:dyDescent="0.25"/>
    <row r="851" ht="12.75" hidden="1" customHeight="1" x14ac:dyDescent="0.25"/>
    <row r="852" ht="12.75" hidden="1" customHeight="1" x14ac:dyDescent="0.25"/>
    <row r="853" ht="12.75" hidden="1" customHeight="1" x14ac:dyDescent="0.25"/>
    <row r="854" ht="12.75" hidden="1" customHeight="1" x14ac:dyDescent="0.25"/>
    <row r="855" ht="12.75" hidden="1" customHeight="1" x14ac:dyDescent="0.25"/>
    <row r="856" ht="12.75" hidden="1" customHeight="1" x14ac:dyDescent="0.25"/>
    <row r="857" ht="12.75" hidden="1" customHeight="1" x14ac:dyDescent="0.25"/>
    <row r="858" ht="12.75" hidden="1" customHeight="1" x14ac:dyDescent="0.25"/>
    <row r="859" ht="12.75" hidden="1" customHeight="1" x14ac:dyDescent="0.25"/>
    <row r="860" ht="12.75" hidden="1" customHeight="1" x14ac:dyDescent="0.25"/>
    <row r="861" ht="12.75" hidden="1" customHeight="1" x14ac:dyDescent="0.25"/>
    <row r="862" ht="12.75" hidden="1" customHeight="1" x14ac:dyDescent="0.25"/>
    <row r="863" ht="12.75" hidden="1" customHeight="1" x14ac:dyDescent="0.25"/>
    <row r="864" ht="12.75" hidden="1" customHeight="1" x14ac:dyDescent="0.25"/>
    <row r="865" ht="12.75" hidden="1" customHeight="1" x14ac:dyDescent="0.25"/>
    <row r="866" ht="12.75" hidden="1" customHeight="1" x14ac:dyDescent="0.25"/>
    <row r="867" ht="12.75" hidden="1" customHeight="1" x14ac:dyDescent="0.25"/>
    <row r="868" ht="12.75" hidden="1" customHeight="1" x14ac:dyDescent="0.25"/>
    <row r="869" ht="12.75" hidden="1" customHeight="1" x14ac:dyDescent="0.25"/>
    <row r="870" ht="12.75" hidden="1" customHeight="1" x14ac:dyDescent="0.25"/>
    <row r="871" ht="12.75" hidden="1" customHeight="1" x14ac:dyDescent="0.25"/>
    <row r="872" ht="12.75" hidden="1" customHeight="1" x14ac:dyDescent="0.25"/>
    <row r="873" ht="12.75" hidden="1" customHeight="1" x14ac:dyDescent="0.25"/>
    <row r="874" ht="12.75" hidden="1" customHeight="1" x14ac:dyDescent="0.25"/>
    <row r="875" ht="12.75" hidden="1" customHeight="1" x14ac:dyDescent="0.25"/>
    <row r="876" ht="12.75" hidden="1" customHeight="1" x14ac:dyDescent="0.25"/>
    <row r="877" ht="12.75" hidden="1" customHeight="1" x14ac:dyDescent="0.25"/>
    <row r="878" ht="12.75" hidden="1" customHeight="1" x14ac:dyDescent="0.25"/>
    <row r="879" ht="12.75" hidden="1" customHeight="1" x14ac:dyDescent="0.25"/>
    <row r="880" ht="12.75" hidden="1" customHeight="1" x14ac:dyDescent="0.25"/>
    <row r="881" ht="12.75" hidden="1" customHeight="1" x14ac:dyDescent="0.25"/>
    <row r="882" ht="12.75" hidden="1" customHeight="1" x14ac:dyDescent="0.25"/>
    <row r="883" ht="12.75" hidden="1" customHeight="1" x14ac:dyDescent="0.25"/>
    <row r="884" ht="12.75" hidden="1" customHeight="1" x14ac:dyDescent="0.25"/>
    <row r="885" ht="12.75" hidden="1" customHeight="1" x14ac:dyDescent="0.25"/>
    <row r="886" ht="12.75" hidden="1" customHeight="1" x14ac:dyDescent="0.25"/>
    <row r="887" ht="12.75" hidden="1" customHeight="1" x14ac:dyDescent="0.25"/>
    <row r="888" ht="12.75" hidden="1" customHeight="1" x14ac:dyDescent="0.25"/>
    <row r="889" ht="12.75" hidden="1" customHeight="1" x14ac:dyDescent="0.25"/>
    <row r="890" ht="12.75" hidden="1" customHeight="1" x14ac:dyDescent="0.25"/>
    <row r="891" ht="12.75" hidden="1" customHeight="1" x14ac:dyDescent="0.25"/>
    <row r="892" ht="12.75" hidden="1" customHeight="1" x14ac:dyDescent="0.25"/>
    <row r="893" ht="12.75" hidden="1" customHeight="1" x14ac:dyDescent="0.25"/>
    <row r="894" ht="12.75" hidden="1" customHeight="1" x14ac:dyDescent="0.25"/>
    <row r="895" ht="12.75" hidden="1" customHeight="1" x14ac:dyDescent="0.25"/>
    <row r="896" ht="12.75" hidden="1" customHeight="1" x14ac:dyDescent="0.25"/>
    <row r="897" ht="12.75" hidden="1" customHeight="1" x14ac:dyDescent="0.25"/>
    <row r="898" ht="12.75" hidden="1" customHeight="1" x14ac:dyDescent="0.25"/>
    <row r="899" ht="12.75" hidden="1" customHeight="1" x14ac:dyDescent="0.25"/>
    <row r="900" ht="12.75" hidden="1" customHeight="1" x14ac:dyDescent="0.25"/>
    <row r="901" ht="12.75" hidden="1" customHeight="1" x14ac:dyDescent="0.25"/>
    <row r="902" ht="12.75" hidden="1" customHeight="1" x14ac:dyDescent="0.25"/>
    <row r="903" ht="12.75" hidden="1" customHeight="1" x14ac:dyDescent="0.25"/>
    <row r="904" ht="12.75" hidden="1" customHeight="1" x14ac:dyDescent="0.25"/>
    <row r="905" ht="12.75" hidden="1" customHeight="1" x14ac:dyDescent="0.25"/>
    <row r="906" ht="12.75" hidden="1" customHeight="1" x14ac:dyDescent="0.25"/>
    <row r="907" ht="12.75" hidden="1" customHeight="1" x14ac:dyDescent="0.25"/>
    <row r="908" ht="12.75" hidden="1" customHeight="1" x14ac:dyDescent="0.25"/>
    <row r="909" ht="12.75" hidden="1" customHeight="1" x14ac:dyDescent="0.25"/>
    <row r="910" ht="12.75" hidden="1" customHeight="1" x14ac:dyDescent="0.25"/>
    <row r="911" ht="12.75" hidden="1" customHeight="1" x14ac:dyDescent="0.25"/>
    <row r="912" ht="12.75" hidden="1" customHeight="1" x14ac:dyDescent="0.25"/>
    <row r="913" ht="12.75" hidden="1" customHeight="1" x14ac:dyDescent="0.25"/>
    <row r="914" ht="12.75" hidden="1" customHeight="1" x14ac:dyDescent="0.25"/>
    <row r="915" ht="12.75" hidden="1" customHeight="1" x14ac:dyDescent="0.25"/>
    <row r="916" ht="12.75" hidden="1" customHeight="1" x14ac:dyDescent="0.25"/>
    <row r="917" ht="12.75" hidden="1" customHeight="1" x14ac:dyDescent="0.25"/>
    <row r="918" ht="12.75" hidden="1" customHeight="1" x14ac:dyDescent="0.25"/>
    <row r="919" ht="12.75" hidden="1" customHeight="1" x14ac:dyDescent="0.25"/>
    <row r="920" ht="12.75" hidden="1" customHeight="1" x14ac:dyDescent="0.25"/>
    <row r="921" ht="12.75" hidden="1" customHeight="1" x14ac:dyDescent="0.25"/>
    <row r="922" ht="12.75" hidden="1" customHeight="1" x14ac:dyDescent="0.25"/>
    <row r="923" ht="12.75" hidden="1" customHeight="1" x14ac:dyDescent="0.25"/>
    <row r="924" ht="12.75" hidden="1" customHeight="1" x14ac:dyDescent="0.25"/>
    <row r="925" ht="12.75" hidden="1" customHeight="1" x14ac:dyDescent="0.25"/>
    <row r="926" ht="12.75" hidden="1" customHeight="1" x14ac:dyDescent="0.25"/>
    <row r="927" ht="12.75" hidden="1" customHeight="1" x14ac:dyDescent="0.25"/>
    <row r="928" ht="12.75" hidden="1" customHeight="1" x14ac:dyDescent="0.25"/>
    <row r="929" ht="12.75" hidden="1" customHeight="1" x14ac:dyDescent="0.25"/>
    <row r="930" ht="12.75" hidden="1" customHeight="1" x14ac:dyDescent="0.25"/>
    <row r="931" ht="12.75" hidden="1" customHeight="1" x14ac:dyDescent="0.25"/>
    <row r="932" ht="12.75" hidden="1" customHeight="1" x14ac:dyDescent="0.25"/>
    <row r="933" ht="12.75" hidden="1" customHeight="1" x14ac:dyDescent="0.25"/>
    <row r="934" ht="12.75" hidden="1" customHeight="1" x14ac:dyDescent="0.25"/>
    <row r="935" ht="12.75" hidden="1" customHeight="1" x14ac:dyDescent="0.25"/>
    <row r="936" ht="12.75" hidden="1" customHeight="1" x14ac:dyDescent="0.25"/>
    <row r="937" ht="12.75" hidden="1" customHeight="1" x14ac:dyDescent="0.25"/>
    <row r="938" ht="12.75" hidden="1" customHeight="1" x14ac:dyDescent="0.25"/>
    <row r="939" ht="12.75" hidden="1" customHeight="1" x14ac:dyDescent="0.25"/>
    <row r="940" ht="12.75" hidden="1" customHeight="1" x14ac:dyDescent="0.25"/>
    <row r="941" ht="12.75" hidden="1" customHeight="1" x14ac:dyDescent="0.25"/>
    <row r="942" ht="12.75" hidden="1" customHeight="1" x14ac:dyDescent="0.25"/>
    <row r="943" ht="12.75" hidden="1" customHeight="1" x14ac:dyDescent="0.25"/>
    <row r="944" ht="12.75" hidden="1" customHeight="1" x14ac:dyDescent="0.25"/>
    <row r="945" ht="12.75" hidden="1" customHeight="1" x14ac:dyDescent="0.25"/>
    <row r="946" ht="12.75" hidden="1" customHeight="1" x14ac:dyDescent="0.25"/>
    <row r="947" ht="12.75" hidden="1" customHeight="1" x14ac:dyDescent="0.25"/>
    <row r="948" ht="12.75" hidden="1" customHeight="1" x14ac:dyDescent="0.25"/>
    <row r="949" ht="12.75" hidden="1" customHeight="1" x14ac:dyDescent="0.25"/>
    <row r="950" ht="12.75" hidden="1" customHeight="1" x14ac:dyDescent="0.25"/>
    <row r="951" ht="12.75" hidden="1" customHeight="1" x14ac:dyDescent="0.25"/>
    <row r="952" ht="12.75" hidden="1" customHeight="1" x14ac:dyDescent="0.25"/>
    <row r="953" ht="12.75" hidden="1" customHeight="1" x14ac:dyDescent="0.25"/>
    <row r="954" ht="12.75" hidden="1" customHeight="1" x14ac:dyDescent="0.25"/>
    <row r="955" ht="12.75" hidden="1" customHeight="1" x14ac:dyDescent="0.25"/>
    <row r="956" ht="12.75" hidden="1" customHeight="1" x14ac:dyDescent="0.25"/>
    <row r="957" ht="12.75" hidden="1" customHeight="1" x14ac:dyDescent="0.25"/>
    <row r="958" ht="12.75" hidden="1" customHeight="1" x14ac:dyDescent="0.25"/>
    <row r="959" ht="12.75" hidden="1" customHeight="1" x14ac:dyDescent="0.25"/>
    <row r="960" ht="12.75" hidden="1" customHeight="1" x14ac:dyDescent="0.25"/>
    <row r="961" ht="12.75" hidden="1" customHeight="1" x14ac:dyDescent="0.25"/>
    <row r="962" ht="12.75" hidden="1" customHeight="1" x14ac:dyDescent="0.25"/>
    <row r="963" ht="12.75" hidden="1" customHeight="1" x14ac:dyDescent="0.25"/>
    <row r="964" ht="12.75" hidden="1" customHeight="1" x14ac:dyDescent="0.25"/>
    <row r="965" ht="12.75" hidden="1" customHeight="1" x14ac:dyDescent="0.25"/>
    <row r="966" ht="12.75" hidden="1" customHeight="1" x14ac:dyDescent="0.25"/>
    <row r="967" ht="12.75" hidden="1" customHeight="1" x14ac:dyDescent="0.25"/>
    <row r="968" ht="12.75" hidden="1" customHeight="1" x14ac:dyDescent="0.25"/>
    <row r="969" ht="12.75" hidden="1" customHeight="1" x14ac:dyDescent="0.25"/>
    <row r="970" ht="12.75" hidden="1" customHeight="1" x14ac:dyDescent="0.25"/>
    <row r="971" ht="12.75" hidden="1" customHeight="1" x14ac:dyDescent="0.25"/>
    <row r="972" ht="12.75" hidden="1" customHeight="1" x14ac:dyDescent="0.25"/>
    <row r="973" ht="12.75" hidden="1" customHeight="1" x14ac:dyDescent="0.25"/>
    <row r="974" ht="12.75" hidden="1" customHeight="1" x14ac:dyDescent="0.25"/>
    <row r="975" ht="12.75" hidden="1" customHeight="1" x14ac:dyDescent="0.25"/>
    <row r="976" ht="12.75" hidden="1" customHeight="1" x14ac:dyDescent="0.25"/>
    <row r="977" ht="12.75" hidden="1" customHeight="1" x14ac:dyDescent="0.25"/>
    <row r="978" ht="12.75" hidden="1" customHeight="1" x14ac:dyDescent="0.25"/>
    <row r="979" ht="12.75" hidden="1" customHeight="1" x14ac:dyDescent="0.25"/>
    <row r="980" ht="12.75" hidden="1" customHeight="1" x14ac:dyDescent="0.25"/>
    <row r="981" ht="12.75" hidden="1" customHeight="1" x14ac:dyDescent="0.25"/>
    <row r="982" ht="12.75" hidden="1" customHeight="1" x14ac:dyDescent="0.25"/>
    <row r="983" ht="12.75" hidden="1" customHeight="1" x14ac:dyDescent="0.25"/>
    <row r="984" ht="12.75" hidden="1" customHeight="1" x14ac:dyDescent="0.25"/>
    <row r="985" ht="12.75" hidden="1" customHeight="1" x14ac:dyDescent="0.25"/>
    <row r="986" ht="12.75" hidden="1" customHeight="1" x14ac:dyDescent="0.25"/>
    <row r="987" ht="12.75" hidden="1" customHeight="1" x14ac:dyDescent="0.25"/>
    <row r="988" ht="12.75" hidden="1" customHeight="1" x14ac:dyDescent="0.25"/>
    <row r="989" ht="12.75" hidden="1" customHeight="1" x14ac:dyDescent="0.25"/>
    <row r="990" ht="12.75" hidden="1" customHeight="1" x14ac:dyDescent="0.25"/>
    <row r="991" ht="12.75" hidden="1" customHeight="1" x14ac:dyDescent="0.25"/>
    <row r="992" ht="12.75" hidden="1" customHeight="1" x14ac:dyDescent="0.25"/>
    <row r="993" ht="12.75" hidden="1" customHeight="1" x14ac:dyDescent="0.25"/>
    <row r="994" ht="12.75" hidden="1" customHeight="1" x14ac:dyDescent="0.25"/>
    <row r="995" ht="12.75" hidden="1" customHeight="1" x14ac:dyDescent="0.25"/>
    <row r="996" ht="12.75" hidden="1" customHeight="1" x14ac:dyDescent="0.25"/>
    <row r="997" ht="12.75" hidden="1" customHeight="1" x14ac:dyDescent="0.25"/>
    <row r="998" ht="12.75" hidden="1" customHeight="1" x14ac:dyDescent="0.25"/>
    <row r="999" ht="12.75" hidden="1" customHeight="1" x14ac:dyDescent="0.25"/>
    <row r="1000" ht="12.75" hidden="1" customHeight="1" x14ac:dyDescent="0.25"/>
    <row r="1001" ht="12.75" hidden="1" customHeight="1" x14ac:dyDescent="0.25"/>
    <row r="1002" ht="12.75" hidden="1" customHeight="1" x14ac:dyDescent="0.25"/>
    <row r="1003" ht="12.75" hidden="1" customHeight="1" x14ac:dyDescent="0.25"/>
    <row r="1004" ht="12.75" hidden="1" customHeight="1" x14ac:dyDescent="0.25"/>
    <row r="1005" ht="12.75" hidden="1" customHeight="1" x14ac:dyDescent="0.25"/>
    <row r="1006" ht="12.75" hidden="1" customHeight="1" x14ac:dyDescent="0.25"/>
    <row r="1007" ht="12.75" hidden="1" customHeight="1" x14ac:dyDescent="0.25"/>
    <row r="1008" ht="12.75" hidden="1" customHeight="1" x14ac:dyDescent="0.25"/>
    <row r="1009" ht="12.75" hidden="1" customHeight="1" x14ac:dyDescent="0.25"/>
    <row r="1010" ht="12.75" hidden="1" customHeight="1" x14ac:dyDescent="0.25"/>
    <row r="1011" ht="12.75" hidden="1" customHeight="1" x14ac:dyDescent="0.25"/>
    <row r="1012" ht="12.75" hidden="1" customHeight="1" x14ac:dyDescent="0.25"/>
    <row r="1013" ht="12.75" hidden="1" customHeight="1" x14ac:dyDescent="0.25"/>
    <row r="1014" ht="12.75" hidden="1" customHeight="1" x14ac:dyDescent="0.25"/>
    <row r="1015" ht="12.75" hidden="1" customHeight="1" x14ac:dyDescent="0.25"/>
    <row r="1016" ht="12.75" hidden="1" customHeight="1" x14ac:dyDescent="0.25"/>
    <row r="1017" ht="12.75" hidden="1" customHeight="1" x14ac:dyDescent="0.25"/>
    <row r="1018" ht="12.75" hidden="1" customHeight="1" x14ac:dyDescent="0.25"/>
    <row r="1019" ht="12.75" hidden="1" customHeight="1" x14ac:dyDescent="0.25"/>
    <row r="1020" ht="12.75" hidden="1" customHeight="1" x14ac:dyDescent="0.25"/>
    <row r="1021" ht="12.75" hidden="1" customHeight="1" x14ac:dyDescent="0.25"/>
    <row r="1022" ht="12.75" hidden="1" customHeight="1" x14ac:dyDescent="0.25"/>
    <row r="1023" ht="12.75" hidden="1" customHeight="1" x14ac:dyDescent="0.25"/>
    <row r="1024" ht="12.75" hidden="1" customHeight="1" x14ac:dyDescent="0.25"/>
    <row r="1025" ht="12.75" hidden="1" customHeight="1" x14ac:dyDescent="0.25"/>
    <row r="1026" ht="12.75" hidden="1" customHeight="1" x14ac:dyDescent="0.25"/>
    <row r="1027" ht="12.75" hidden="1" customHeight="1" x14ac:dyDescent="0.25"/>
    <row r="1028" ht="12.75" hidden="1" customHeight="1" x14ac:dyDescent="0.25"/>
    <row r="1029" ht="12.75" hidden="1" customHeight="1" x14ac:dyDescent="0.25"/>
    <row r="1030" ht="12.75" hidden="1" customHeight="1" x14ac:dyDescent="0.25"/>
    <row r="1031" ht="12.75" hidden="1" customHeight="1" x14ac:dyDescent="0.25"/>
    <row r="1032" ht="12.75" hidden="1" customHeight="1" x14ac:dyDescent="0.25"/>
    <row r="1033" ht="12.75" hidden="1" customHeight="1" x14ac:dyDescent="0.25"/>
    <row r="1034" ht="12.75" hidden="1" customHeight="1" x14ac:dyDescent="0.25"/>
    <row r="1035" ht="12.75" hidden="1" customHeight="1" x14ac:dyDescent="0.25"/>
    <row r="1036" ht="12.75" hidden="1" customHeight="1" x14ac:dyDescent="0.25"/>
    <row r="1037" ht="12.75" hidden="1" customHeight="1" x14ac:dyDescent="0.25"/>
    <row r="1038" ht="12.75" hidden="1" customHeight="1" x14ac:dyDescent="0.25"/>
    <row r="1039" ht="12.75" hidden="1" customHeight="1" x14ac:dyDescent="0.25"/>
    <row r="1040" ht="12.75" hidden="1" customHeight="1" x14ac:dyDescent="0.25"/>
    <row r="1041" ht="12.75" hidden="1" customHeight="1" x14ac:dyDescent="0.25"/>
    <row r="1042" ht="12.75" hidden="1" customHeight="1" x14ac:dyDescent="0.25"/>
    <row r="1043" ht="12.75" hidden="1" customHeight="1" x14ac:dyDescent="0.25"/>
    <row r="1044" ht="12.75" hidden="1" customHeight="1" x14ac:dyDescent="0.25"/>
    <row r="1045" ht="12.75" hidden="1" customHeight="1" x14ac:dyDescent="0.25"/>
    <row r="1046" ht="12.75" hidden="1" customHeight="1" x14ac:dyDescent="0.25"/>
    <row r="1047" ht="12.75" hidden="1" customHeight="1" x14ac:dyDescent="0.25"/>
    <row r="1048" ht="12.75" hidden="1" customHeight="1" x14ac:dyDescent="0.25"/>
    <row r="1049" ht="12.75" hidden="1" customHeight="1" x14ac:dyDescent="0.25"/>
    <row r="1050" ht="12.75" hidden="1" customHeight="1" x14ac:dyDescent="0.25"/>
    <row r="1051" ht="12.75" hidden="1" customHeight="1" x14ac:dyDescent="0.25"/>
    <row r="1052" ht="12.75" hidden="1" customHeight="1" x14ac:dyDescent="0.25"/>
    <row r="1053" ht="12.75" hidden="1" customHeight="1" x14ac:dyDescent="0.25"/>
    <row r="1054" ht="12.75" hidden="1" customHeight="1" x14ac:dyDescent="0.25"/>
    <row r="1055" ht="12.75" hidden="1" customHeight="1" x14ac:dyDescent="0.25"/>
    <row r="1056" ht="12.75" hidden="1" customHeight="1" x14ac:dyDescent="0.25"/>
    <row r="1057" ht="12.75" hidden="1" customHeight="1" x14ac:dyDescent="0.25"/>
    <row r="1058" ht="12.75" hidden="1" customHeight="1" x14ac:dyDescent="0.25"/>
    <row r="1059" ht="12.75" hidden="1" customHeight="1" x14ac:dyDescent="0.25"/>
    <row r="1060" ht="12.75" hidden="1" customHeight="1" x14ac:dyDescent="0.25"/>
    <row r="1061" ht="12.75" hidden="1" customHeight="1" x14ac:dyDescent="0.25"/>
    <row r="1062" ht="12.75" hidden="1" customHeight="1" x14ac:dyDescent="0.25"/>
    <row r="1063" ht="12.75" hidden="1" customHeight="1" x14ac:dyDescent="0.25"/>
    <row r="1064" ht="12.75" hidden="1" customHeight="1" x14ac:dyDescent="0.25"/>
    <row r="1065" ht="12.75" hidden="1" customHeight="1" x14ac:dyDescent="0.25"/>
    <row r="1066" ht="12.75" hidden="1" customHeight="1" x14ac:dyDescent="0.25"/>
    <row r="1067" ht="12.75" hidden="1" customHeight="1" x14ac:dyDescent="0.25"/>
    <row r="1068" ht="12.75" hidden="1" customHeight="1" x14ac:dyDescent="0.25"/>
    <row r="1069" ht="12.75" hidden="1" customHeight="1" x14ac:dyDescent="0.25"/>
    <row r="1070" ht="12.75" hidden="1" customHeight="1" x14ac:dyDescent="0.25"/>
    <row r="1071" ht="12.75" hidden="1" customHeight="1" x14ac:dyDescent="0.25"/>
    <row r="1072" ht="12.75" hidden="1" customHeight="1" x14ac:dyDescent="0.25"/>
    <row r="1073" ht="12.75" hidden="1" customHeight="1" x14ac:dyDescent="0.25"/>
    <row r="1074" ht="12.75" hidden="1" customHeight="1" x14ac:dyDescent="0.25"/>
    <row r="1075" ht="12.75" hidden="1" customHeight="1" x14ac:dyDescent="0.25"/>
    <row r="1076" ht="12.75" hidden="1" customHeight="1" x14ac:dyDescent="0.25"/>
    <row r="1077" ht="12.75" hidden="1" customHeight="1" x14ac:dyDescent="0.25"/>
    <row r="1078" ht="12.75" hidden="1" customHeight="1" x14ac:dyDescent="0.25"/>
    <row r="1079" ht="12.75" hidden="1" customHeight="1" x14ac:dyDescent="0.25"/>
    <row r="1080" ht="12.75" hidden="1" customHeight="1" x14ac:dyDescent="0.25"/>
    <row r="1081" ht="12.75" hidden="1" customHeight="1" x14ac:dyDescent="0.25"/>
    <row r="1082" ht="12.75" hidden="1" customHeight="1" x14ac:dyDescent="0.25"/>
    <row r="1083" ht="12.75" hidden="1" customHeight="1" x14ac:dyDescent="0.25"/>
    <row r="1084" ht="12.75" hidden="1" customHeight="1" x14ac:dyDescent="0.25"/>
    <row r="1085" ht="12.75" hidden="1" customHeight="1" x14ac:dyDescent="0.25"/>
    <row r="1086" ht="12.75" hidden="1" customHeight="1" x14ac:dyDescent="0.25"/>
    <row r="1087" ht="12.75" hidden="1" customHeight="1" x14ac:dyDescent="0.25"/>
    <row r="1088" ht="12.75" hidden="1" customHeight="1" x14ac:dyDescent="0.25"/>
    <row r="1089" ht="12.75" hidden="1" customHeight="1" x14ac:dyDescent="0.25"/>
    <row r="1090" ht="12.75" hidden="1" customHeight="1" x14ac:dyDescent="0.25"/>
    <row r="1091" ht="12.75" hidden="1" customHeight="1" x14ac:dyDescent="0.25"/>
    <row r="1092" ht="12.75" hidden="1" customHeight="1" x14ac:dyDescent="0.25"/>
    <row r="1093" ht="12.75" hidden="1" customHeight="1" x14ac:dyDescent="0.25"/>
    <row r="1094" ht="12.75" hidden="1" customHeight="1" x14ac:dyDescent="0.25"/>
    <row r="1095" ht="12.75" hidden="1" customHeight="1" x14ac:dyDescent="0.25"/>
    <row r="1096" ht="12.75" hidden="1" customHeight="1" x14ac:dyDescent="0.25"/>
    <row r="1097" ht="12.75" hidden="1" customHeight="1" x14ac:dyDescent="0.25"/>
    <row r="1098" ht="12.75" hidden="1" customHeight="1" x14ac:dyDescent="0.25"/>
    <row r="1099" ht="12.75" hidden="1" customHeight="1" x14ac:dyDescent="0.25"/>
    <row r="1100" ht="12.75" hidden="1" customHeight="1" x14ac:dyDescent="0.25"/>
    <row r="1101" ht="12.75" hidden="1" customHeight="1" x14ac:dyDescent="0.25"/>
    <row r="1102" ht="12.75" hidden="1" customHeight="1" x14ac:dyDescent="0.25"/>
    <row r="1103" ht="12.75" hidden="1" customHeight="1" x14ac:dyDescent="0.25"/>
    <row r="1104" ht="12.75" hidden="1" customHeight="1" x14ac:dyDescent="0.25"/>
    <row r="1105" ht="12.75" hidden="1" customHeight="1" x14ac:dyDescent="0.25"/>
    <row r="1106" ht="12.75" hidden="1" customHeight="1" x14ac:dyDescent="0.25"/>
    <row r="1107" ht="12.75" hidden="1" customHeight="1" x14ac:dyDescent="0.25"/>
    <row r="1108" ht="12.75" hidden="1" customHeight="1" x14ac:dyDescent="0.25"/>
    <row r="1109" ht="12.75" hidden="1" customHeight="1" x14ac:dyDescent="0.25"/>
    <row r="1110" ht="12.75" hidden="1" customHeight="1" x14ac:dyDescent="0.25"/>
    <row r="1111" ht="12.75" hidden="1" customHeight="1" x14ac:dyDescent="0.25"/>
    <row r="1112" ht="12.75" hidden="1" customHeight="1" x14ac:dyDescent="0.25"/>
    <row r="1113" ht="12.75" hidden="1" customHeight="1" x14ac:dyDescent="0.25"/>
    <row r="1114" ht="12.75" hidden="1" customHeight="1" x14ac:dyDescent="0.25"/>
    <row r="1115" ht="12.75" hidden="1" customHeight="1" x14ac:dyDescent="0.25"/>
    <row r="1116" ht="12.75" hidden="1" customHeight="1" x14ac:dyDescent="0.25"/>
    <row r="1117" ht="12.75" hidden="1" customHeight="1" x14ac:dyDescent="0.25"/>
    <row r="1118" ht="12.75" hidden="1" customHeight="1" x14ac:dyDescent="0.25"/>
    <row r="1119" ht="12.75" hidden="1" customHeight="1" x14ac:dyDescent="0.25"/>
    <row r="1120" ht="12.75" hidden="1" customHeight="1" x14ac:dyDescent="0.25"/>
    <row r="1121" ht="12.75" hidden="1" customHeight="1" x14ac:dyDescent="0.25"/>
    <row r="1122" ht="12.75" hidden="1" customHeight="1" x14ac:dyDescent="0.25"/>
    <row r="1123" ht="12.75" hidden="1" customHeight="1" x14ac:dyDescent="0.25"/>
    <row r="1124" ht="12.75" hidden="1" customHeight="1" x14ac:dyDescent="0.25"/>
    <row r="1125" ht="12.75" hidden="1" customHeight="1" x14ac:dyDescent="0.25"/>
    <row r="1126" ht="12.75" hidden="1" customHeight="1" x14ac:dyDescent="0.25"/>
    <row r="1127" ht="12.75" hidden="1" customHeight="1" x14ac:dyDescent="0.25"/>
    <row r="1128" ht="12.75" hidden="1" customHeight="1" x14ac:dyDescent="0.25"/>
    <row r="1129" ht="12.75" hidden="1" customHeight="1" x14ac:dyDescent="0.25"/>
    <row r="1130" ht="12.75" hidden="1" customHeight="1" x14ac:dyDescent="0.25"/>
    <row r="1131" ht="12.75" hidden="1" customHeight="1" x14ac:dyDescent="0.25"/>
    <row r="1132" ht="12.75" hidden="1" customHeight="1" x14ac:dyDescent="0.25"/>
    <row r="1133" ht="12.75" hidden="1" customHeight="1" x14ac:dyDescent="0.25"/>
    <row r="1134" ht="12.75" hidden="1" customHeight="1" x14ac:dyDescent="0.25"/>
    <row r="1135" ht="12.75" hidden="1" customHeight="1" x14ac:dyDescent="0.25"/>
    <row r="1136" ht="12.75" hidden="1" customHeight="1" x14ac:dyDescent="0.25"/>
    <row r="1137" ht="12.75" hidden="1" customHeight="1" x14ac:dyDescent="0.25"/>
    <row r="1138" ht="12.75" hidden="1" customHeight="1" x14ac:dyDescent="0.25"/>
    <row r="1139" ht="12.75" hidden="1" customHeight="1" x14ac:dyDescent="0.25"/>
    <row r="1140" ht="12.75" hidden="1" customHeight="1" x14ac:dyDescent="0.25"/>
    <row r="1141" ht="12.75" hidden="1" customHeight="1" x14ac:dyDescent="0.25"/>
    <row r="1142" ht="12.75" hidden="1" customHeight="1" x14ac:dyDescent="0.25"/>
    <row r="1143" ht="12.75" hidden="1" customHeight="1" x14ac:dyDescent="0.25"/>
    <row r="1144" ht="12.75" hidden="1" customHeight="1" x14ac:dyDescent="0.25"/>
    <row r="1145" ht="12.75" hidden="1" customHeight="1" x14ac:dyDescent="0.25"/>
    <row r="1146" ht="12.75" hidden="1" customHeight="1" x14ac:dyDescent="0.25"/>
    <row r="1147" ht="12.75" hidden="1" customHeight="1" x14ac:dyDescent="0.25"/>
    <row r="1148" ht="12.75" hidden="1" customHeight="1" x14ac:dyDescent="0.25"/>
    <row r="1149" ht="12.75" hidden="1" customHeight="1" x14ac:dyDescent="0.25"/>
    <row r="1150" ht="12.75" hidden="1" customHeight="1" x14ac:dyDescent="0.25"/>
    <row r="1151" ht="12.75" hidden="1" customHeight="1" x14ac:dyDescent="0.25"/>
    <row r="1152" ht="12.75" hidden="1" customHeight="1" x14ac:dyDescent="0.25"/>
    <row r="1153" ht="12.75" hidden="1" customHeight="1" x14ac:dyDescent="0.25"/>
    <row r="1154" ht="12.75" hidden="1" customHeight="1" x14ac:dyDescent="0.25"/>
    <row r="1155" ht="12.75" hidden="1" customHeight="1" x14ac:dyDescent="0.25"/>
    <row r="1156" ht="12.75" hidden="1" customHeight="1" x14ac:dyDescent="0.25"/>
    <row r="1157" ht="12.75" hidden="1" customHeight="1" x14ac:dyDescent="0.25"/>
    <row r="1158" ht="12.75" hidden="1" customHeight="1" x14ac:dyDescent="0.25"/>
    <row r="1159" ht="12.75" hidden="1" customHeight="1" x14ac:dyDescent="0.25"/>
    <row r="1160" ht="12.75" hidden="1" customHeight="1" x14ac:dyDescent="0.25"/>
    <row r="1161" ht="12.75" hidden="1" customHeight="1" x14ac:dyDescent="0.25"/>
    <row r="1162" ht="12.75" hidden="1" customHeight="1" x14ac:dyDescent="0.25"/>
    <row r="1163" ht="12.75" hidden="1" customHeight="1" x14ac:dyDescent="0.25"/>
    <row r="1164" ht="12.75" hidden="1" customHeight="1" x14ac:dyDescent="0.25"/>
    <row r="1165" ht="12.75" hidden="1" customHeight="1" x14ac:dyDescent="0.25"/>
    <row r="1166" ht="12.75" hidden="1" customHeight="1" x14ac:dyDescent="0.25"/>
    <row r="1167" ht="12.75" hidden="1" customHeight="1" x14ac:dyDescent="0.25"/>
    <row r="1168" ht="12.75" hidden="1" customHeight="1" x14ac:dyDescent="0.25"/>
    <row r="1169" ht="12.75" hidden="1" customHeight="1" x14ac:dyDescent="0.25"/>
    <row r="1170" ht="12.75" hidden="1" customHeight="1" x14ac:dyDescent="0.25"/>
    <row r="1171" ht="12.75" hidden="1" customHeight="1" x14ac:dyDescent="0.25"/>
    <row r="1172" ht="12.75" hidden="1" customHeight="1" x14ac:dyDescent="0.25"/>
    <row r="1173" ht="12.75" hidden="1" customHeight="1" x14ac:dyDescent="0.25"/>
    <row r="1174" ht="12.75" hidden="1" customHeight="1" x14ac:dyDescent="0.25"/>
    <row r="1175" ht="12.75" hidden="1" customHeight="1" x14ac:dyDescent="0.25"/>
    <row r="1176" ht="12.75" hidden="1" customHeight="1" x14ac:dyDescent="0.25"/>
    <row r="1177" ht="12.75" hidden="1" customHeight="1" x14ac:dyDescent="0.25"/>
    <row r="1178" ht="12.75" hidden="1" customHeight="1" x14ac:dyDescent="0.25"/>
    <row r="1179" ht="12.75" hidden="1" customHeight="1" x14ac:dyDescent="0.25"/>
    <row r="1180" ht="12.75" hidden="1" customHeight="1" x14ac:dyDescent="0.25"/>
    <row r="1181" ht="12.75" hidden="1" customHeight="1" x14ac:dyDescent="0.25"/>
    <row r="1182" ht="12.75" hidden="1" customHeight="1" x14ac:dyDescent="0.25"/>
    <row r="1183" ht="12.75" hidden="1" customHeight="1" x14ac:dyDescent="0.25"/>
    <row r="1184" ht="12.75" hidden="1" customHeight="1" x14ac:dyDescent="0.25"/>
    <row r="1185" ht="12.75" hidden="1" customHeight="1" x14ac:dyDescent="0.25"/>
    <row r="1186" ht="12.75" hidden="1" customHeight="1" x14ac:dyDescent="0.25"/>
    <row r="1187" ht="12.75" hidden="1" customHeight="1" x14ac:dyDescent="0.25"/>
    <row r="1188" ht="12.75" hidden="1" customHeight="1" x14ac:dyDescent="0.25"/>
    <row r="1189" ht="12.75" hidden="1" customHeight="1" x14ac:dyDescent="0.25"/>
    <row r="1190" ht="12.75" hidden="1" customHeight="1" x14ac:dyDescent="0.25"/>
    <row r="1191" ht="12.75" hidden="1" customHeight="1" x14ac:dyDescent="0.25"/>
    <row r="1192" ht="12.75" hidden="1" customHeight="1" x14ac:dyDescent="0.25"/>
    <row r="1193" ht="12.75" hidden="1" customHeight="1" x14ac:dyDescent="0.25"/>
    <row r="1194" ht="12.75" hidden="1" customHeight="1" x14ac:dyDescent="0.25"/>
    <row r="1195" ht="12.75" hidden="1" customHeight="1" x14ac:dyDescent="0.25"/>
    <row r="1196" ht="12.75" hidden="1" customHeight="1" x14ac:dyDescent="0.25"/>
    <row r="1197" ht="12.75" hidden="1" customHeight="1" x14ac:dyDescent="0.25"/>
    <row r="1198" ht="12.75" hidden="1" customHeight="1" x14ac:dyDescent="0.25"/>
    <row r="1199" ht="12.75" hidden="1" customHeight="1" x14ac:dyDescent="0.25"/>
    <row r="1200" ht="12.75" hidden="1" customHeight="1" x14ac:dyDescent="0.25"/>
    <row r="1201" ht="12.75" hidden="1" customHeight="1" x14ac:dyDescent="0.25"/>
    <row r="1202" ht="12.75" hidden="1" customHeight="1" x14ac:dyDescent="0.25"/>
    <row r="1203" ht="12.75" hidden="1" customHeight="1" x14ac:dyDescent="0.25"/>
    <row r="1204" ht="12.75" hidden="1" customHeight="1" x14ac:dyDescent="0.25"/>
    <row r="1205" ht="12.75" hidden="1" customHeight="1" x14ac:dyDescent="0.25"/>
    <row r="1206" ht="12.75" hidden="1" customHeight="1" x14ac:dyDescent="0.25"/>
    <row r="1207" ht="12.75" hidden="1" customHeight="1" x14ac:dyDescent="0.25"/>
    <row r="1208" ht="12.75" hidden="1" customHeight="1" x14ac:dyDescent="0.25"/>
    <row r="1209" ht="12.75" hidden="1" customHeight="1" x14ac:dyDescent="0.25"/>
    <row r="1210" ht="12.75" hidden="1" customHeight="1" x14ac:dyDescent="0.25"/>
    <row r="1211" ht="12.75" hidden="1" customHeight="1" x14ac:dyDescent="0.25"/>
    <row r="1212" ht="12.75" hidden="1" customHeight="1" x14ac:dyDescent="0.25"/>
    <row r="1213" ht="12.75" hidden="1" customHeight="1" x14ac:dyDescent="0.25"/>
    <row r="1214" ht="12.75" hidden="1" customHeight="1" x14ac:dyDescent="0.25"/>
    <row r="1215" ht="12.75" hidden="1" customHeight="1" x14ac:dyDescent="0.25"/>
    <row r="1216" ht="12.75" hidden="1" customHeight="1" x14ac:dyDescent="0.25"/>
    <row r="1217" ht="12.75" hidden="1" customHeight="1" x14ac:dyDescent="0.25"/>
    <row r="1218" ht="12.75" hidden="1" customHeight="1" x14ac:dyDescent="0.25"/>
    <row r="1219" ht="12.75" hidden="1" customHeight="1" x14ac:dyDescent="0.25"/>
    <row r="1220" ht="12.75" hidden="1" customHeight="1" x14ac:dyDescent="0.25"/>
    <row r="1221" ht="12.75" hidden="1" customHeight="1" x14ac:dyDescent="0.25"/>
    <row r="1222" ht="12.75" hidden="1" customHeight="1" x14ac:dyDescent="0.25"/>
    <row r="1223" ht="12.75" hidden="1" customHeight="1" x14ac:dyDescent="0.25"/>
    <row r="1224" ht="12.75" hidden="1" customHeight="1" x14ac:dyDescent="0.25"/>
    <row r="1225" ht="12.75" hidden="1" customHeight="1" x14ac:dyDescent="0.25"/>
    <row r="1226" ht="12.75" hidden="1" customHeight="1" x14ac:dyDescent="0.25"/>
    <row r="1227" ht="12.75" hidden="1" customHeight="1" x14ac:dyDescent="0.25"/>
    <row r="1228" ht="12.75" hidden="1" customHeight="1" x14ac:dyDescent="0.25"/>
    <row r="1229" ht="12.75" hidden="1" customHeight="1" x14ac:dyDescent="0.25"/>
    <row r="1230" ht="12.75" hidden="1" customHeight="1" x14ac:dyDescent="0.25"/>
    <row r="1231" ht="12.75" hidden="1" customHeight="1" x14ac:dyDescent="0.25"/>
    <row r="1232" ht="12.75" hidden="1" customHeight="1" x14ac:dyDescent="0.25"/>
    <row r="1233" ht="12.75" hidden="1" customHeight="1" x14ac:dyDescent="0.25"/>
    <row r="1234" ht="12.75" hidden="1" customHeight="1" x14ac:dyDescent="0.25"/>
    <row r="1235" ht="12.75" hidden="1" customHeight="1" x14ac:dyDescent="0.25"/>
    <row r="1236" ht="12.75" hidden="1" customHeight="1" x14ac:dyDescent="0.25"/>
    <row r="1237" ht="12.75" hidden="1" customHeight="1" x14ac:dyDescent="0.25"/>
    <row r="1238" ht="12.75" hidden="1" customHeight="1" x14ac:dyDescent="0.25"/>
    <row r="1239" ht="12.75" hidden="1" customHeight="1" x14ac:dyDescent="0.25"/>
    <row r="1240" ht="12.75" hidden="1" customHeight="1" x14ac:dyDescent="0.25"/>
    <row r="1241" ht="12.75" hidden="1" customHeight="1" x14ac:dyDescent="0.25"/>
    <row r="1242" ht="12.75" hidden="1" customHeight="1" x14ac:dyDescent="0.25"/>
    <row r="1243" ht="12.75" hidden="1" customHeight="1" x14ac:dyDescent="0.25"/>
    <row r="1244" ht="12.75" hidden="1" customHeight="1" x14ac:dyDescent="0.25"/>
    <row r="1245" ht="12.75" hidden="1" customHeight="1" x14ac:dyDescent="0.25"/>
    <row r="1246" ht="12.75" hidden="1" customHeight="1" x14ac:dyDescent="0.25"/>
    <row r="1247" ht="12.75" hidden="1" customHeight="1" x14ac:dyDescent="0.25"/>
    <row r="1248" ht="12.75" hidden="1" customHeight="1" x14ac:dyDescent="0.25"/>
    <row r="1249" ht="12.75" hidden="1" customHeight="1" x14ac:dyDescent="0.25"/>
    <row r="1250" ht="12.75" hidden="1" customHeight="1" x14ac:dyDescent="0.25"/>
    <row r="1251" ht="12.75" hidden="1" customHeight="1" x14ac:dyDescent="0.25"/>
    <row r="1252" ht="12.75" hidden="1" customHeight="1" x14ac:dyDescent="0.25"/>
    <row r="1253" ht="12.75" hidden="1" customHeight="1" x14ac:dyDescent="0.25"/>
    <row r="1254" ht="12.75" hidden="1" customHeight="1" x14ac:dyDescent="0.25"/>
    <row r="1255" ht="12.75" hidden="1" customHeight="1" x14ac:dyDescent="0.25"/>
    <row r="1256" ht="12.75" hidden="1" customHeight="1" x14ac:dyDescent="0.25"/>
    <row r="1257" ht="12.75" hidden="1" customHeight="1" x14ac:dyDescent="0.25"/>
    <row r="1258" ht="12.75" hidden="1" customHeight="1" x14ac:dyDescent="0.25"/>
    <row r="1259" ht="12.75" hidden="1" customHeight="1" x14ac:dyDescent="0.25"/>
    <row r="1260" ht="12.75" hidden="1" customHeight="1" x14ac:dyDescent="0.25"/>
    <row r="1261" ht="12.75" hidden="1" customHeight="1" x14ac:dyDescent="0.25"/>
    <row r="1262" ht="12.75" hidden="1" customHeight="1" x14ac:dyDescent="0.25"/>
    <row r="1263" ht="12.75" hidden="1" customHeight="1" x14ac:dyDescent="0.25"/>
    <row r="1264" ht="12.75" hidden="1" customHeight="1" x14ac:dyDescent="0.25"/>
    <row r="1265" ht="12.75" hidden="1" customHeight="1" x14ac:dyDescent="0.25"/>
    <row r="1266" ht="12.75" hidden="1" customHeight="1" x14ac:dyDescent="0.25"/>
    <row r="1267" ht="12.75" hidden="1" customHeight="1" x14ac:dyDescent="0.25"/>
    <row r="1268" ht="12.75" hidden="1" customHeight="1" x14ac:dyDescent="0.25"/>
    <row r="1269" ht="12.75" hidden="1" customHeight="1" x14ac:dyDescent="0.25"/>
    <row r="1270" ht="12.75" hidden="1" customHeight="1" x14ac:dyDescent="0.25"/>
    <row r="1271" ht="12.75" hidden="1" customHeight="1" x14ac:dyDescent="0.25"/>
    <row r="1272" ht="12.75" hidden="1" customHeight="1" x14ac:dyDescent="0.25"/>
    <row r="1273" ht="12.75" hidden="1" customHeight="1" x14ac:dyDescent="0.25"/>
    <row r="1274" ht="12.75" hidden="1" customHeight="1" x14ac:dyDescent="0.25"/>
    <row r="1275" ht="12.75" hidden="1" customHeight="1" x14ac:dyDescent="0.25"/>
    <row r="1276" ht="12.75" hidden="1" customHeight="1" x14ac:dyDescent="0.25"/>
    <row r="1277" ht="12.75" hidden="1" customHeight="1" x14ac:dyDescent="0.25"/>
    <row r="1278" ht="12.75" hidden="1" customHeight="1" x14ac:dyDescent="0.25"/>
    <row r="1279" ht="12.75" hidden="1" customHeight="1" x14ac:dyDescent="0.25"/>
    <row r="1280" ht="12.75" hidden="1" customHeight="1" x14ac:dyDescent="0.25"/>
    <row r="1281" ht="12.75" hidden="1" customHeight="1" x14ac:dyDescent="0.25"/>
    <row r="1282" ht="12.75" hidden="1" customHeight="1" x14ac:dyDescent="0.25"/>
    <row r="1283" ht="12.75" hidden="1" customHeight="1" x14ac:dyDescent="0.25"/>
    <row r="1284" ht="12.75" hidden="1" customHeight="1" x14ac:dyDescent="0.25"/>
    <row r="1285" ht="12.75" hidden="1" customHeight="1" x14ac:dyDescent="0.25"/>
    <row r="1286" ht="12.75" hidden="1" customHeight="1" x14ac:dyDescent="0.25"/>
    <row r="1287" ht="12.75" hidden="1" customHeight="1" x14ac:dyDescent="0.25"/>
    <row r="1288" ht="12.75" hidden="1" customHeight="1" x14ac:dyDescent="0.25"/>
    <row r="1289" ht="12.75" hidden="1" customHeight="1" x14ac:dyDescent="0.25"/>
    <row r="1290" ht="12.75" hidden="1" customHeight="1" x14ac:dyDescent="0.25"/>
    <row r="1291" ht="12.75" hidden="1" customHeight="1" x14ac:dyDescent="0.25"/>
    <row r="1292" ht="12.75" hidden="1" customHeight="1" x14ac:dyDescent="0.25"/>
    <row r="1293" ht="12.75" hidden="1" customHeight="1" x14ac:dyDescent="0.25"/>
    <row r="1294" ht="12.75" hidden="1" customHeight="1" x14ac:dyDescent="0.25"/>
    <row r="1295" ht="12.75" hidden="1" customHeight="1" x14ac:dyDescent="0.25"/>
    <row r="1296" ht="12.75" hidden="1" customHeight="1" x14ac:dyDescent="0.25"/>
    <row r="1297" ht="12.75" hidden="1" customHeight="1" x14ac:dyDescent="0.25"/>
    <row r="1298" ht="12.75" hidden="1" customHeight="1" x14ac:dyDescent="0.25"/>
    <row r="1299" ht="12.75" hidden="1" customHeight="1" x14ac:dyDescent="0.25"/>
    <row r="1300" ht="12.75" hidden="1" customHeight="1" x14ac:dyDescent="0.25"/>
    <row r="1301" ht="12.75" hidden="1" customHeight="1" x14ac:dyDescent="0.25"/>
    <row r="1302" ht="12.75" hidden="1" customHeight="1" x14ac:dyDescent="0.25"/>
    <row r="1303" ht="12.75" hidden="1" customHeight="1" x14ac:dyDescent="0.25"/>
    <row r="1304" ht="12.75" hidden="1" customHeight="1" x14ac:dyDescent="0.25"/>
    <row r="1305" ht="12.75" hidden="1" customHeight="1" x14ac:dyDescent="0.25"/>
    <row r="1306" ht="12.75" hidden="1" customHeight="1" x14ac:dyDescent="0.25"/>
    <row r="1307" ht="12.75" hidden="1" customHeight="1" x14ac:dyDescent="0.25"/>
    <row r="1308" ht="12.75" hidden="1" customHeight="1" x14ac:dyDescent="0.25"/>
    <row r="1309" ht="12.75" hidden="1" customHeight="1" x14ac:dyDescent="0.25"/>
    <row r="1310" ht="12.75" hidden="1" customHeight="1" x14ac:dyDescent="0.25"/>
    <row r="1311" ht="12.75" hidden="1" customHeight="1" x14ac:dyDescent="0.25"/>
    <row r="1312" ht="12.75" hidden="1" customHeight="1" x14ac:dyDescent="0.25"/>
    <row r="1313" ht="12.75" hidden="1" customHeight="1" x14ac:dyDescent="0.25"/>
    <row r="1314" ht="12.75" hidden="1" customHeight="1" x14ac:dyDescent="0.25"/>
    <row r="1315" ht="12.75" hidden="1" customHeight="1" x14ac:dyDescent="0.25"/>
    <row r="1316" ht="12.75" hidden="1" customHeight="1" x14ac:dyDescent="0.25"/>
    <row r="1317" ht="12.75" hidden="1" customHeight="1" x14ac:dyDescent="0.25"/>
    <row r="1318" ht="12.75" hidden="1" customHeight="1" x14ac:dyDescent="0.25"/>
    <row r="1319" ht="12.75" hidden="1" customHeight="1" x14ac:dyDescent="0.25"/>
    <row r="1320" ht="12.75" hidden="1" customHeight="1" x14ac:dyDescent="0.25"/>
    <row r="1321" ht="12.75" hidden="1" customHeight="1" x14ac:dyDescent="0.25"/>
    <row r="1322" ht="12.75" hidden="1" customHeight="1" x14ac:dyDescent="0.25"/>
    <row r="1323" ht="12.75" hidden="1" customHeight="1" x14ac:dyDescent="0.25"/>
    <row r="1324" ht="12.75" hidden="1" customHeight="1" x14ac:dyDescent="0.25"/>
    <row r="1325" ht="12.75" hidden="1" customHeight="1" x14ac:dyDescent="0.25"/>
    <row r="1326" ht="12.75" hidden="1" customHeight="1" x14ac:dyDescent="0.25"/>
    <row r="1327" ht="12.75" hidden="1" customHeight="1" x14ac:dyDescent="0.25"/>
    <row r="1328" ht="12.75" hidden="1" customHeight="1" x14ac:dyDescent="0.25"/>
    <row r="1329" ht="12.75" hidden="1" customHeight="1" x14ac:dyDescent="0.25"/>
    <row r="1330" ht="12.75" hidden="1" customHeight="1" x14ac:dyDescent="0.25"/>
    <row r="1331" ht="12.75" hidden="1" customHeight="1" x14ac:dyDescent="0.25"/>
    <row r="1332" ht="12.75" hidden="1" customHeight="1" x14ac:dyDescent="0.25"/>
    <row r="1333" ht="12.75" hidden="1" customHeight="1" x14ac:dyDescent="0.25"/>
    <row r="1334" ht="12.75" hidden="1" customHeight="1" x14ac:dyDescent="0.25"/>
    <row r="1335" ht="12.75" hidden="1" customHeight="1" x14ac:dyDescent="0.25"/>
    <row r="1336" ht="12.75" hidden="1" customHeight="1" x14ac:dyDescent="0.25"/>
    <row r="1337" ht="12.75" hidden="1" customHeight="1" x14ac:dyDescent="0.25"/>
    <row r="1338" ht="12.75" hidden="1" customHeight="1" x14ac:dyDescent="0.25"/>
    <row r="1339" ht="12.75" hidden="1" customHeight="1" x14ac:dyDescent="0.25"/>
    <row r="1340" ht="12.75" hidden="1" customHeight="1" x14ac:dyDescent="0.25"/>
    <row r="1341" ht="12.75" hidden="1" customHeight="1" x14ac:dyDescent="0.25"/>
    <row r="1342" ht="12.75" hidden="1" customHeight="1" x14ac:dyDescent="0.25"/>
    <row r="1343" ht="12.75" hidden="1" customHeight="1" x14ac:dyDescent="0.25"/>
    <row r="1344" ht="12.75" hidden="1" customHeight="1" x14ac:dyDescent="0.25"/>
    <row r="1345" ht="12.75" hidden="1" customHeight="1" x14ac:dyDescent="0.25"/>
    <row r="1346" ht="12.75" hidden="1" customHeight="1" x14ac:dyDescent="0.25"/>
    <row r="1347" ht="12.75" hidden="1" customHeight="1" x14ac:dyDescent="0.25"/>
    <row r="1348" ht="12.75" hidden="1" customHeight="1" x14ac:dyDescent="0.25"/>
    <row r="1349" ht="12.75" hidden="1" customHeight="1" x14ac:dyDescent="0.25"/>
    <row r="1350" ht="12.75" hidden="1" customHeight="1" x14ac:dyDescent="0.25"/>
    <row r="1351" ht="12.75" hidden="1" customHeight="1" x14ac:dyDescent="0.25"/>
    <row r="1352" ht="12.75" hidden="1" customHeight="1" x14ac:dyDescent="0.25"/>
    <row r="1353" ht="12.75" hidden="1" customHeight="1" x14ac:dyDescent="0.25"/>
    <row r="1354" ht="12.75" hidden="1" customHeight="1" x14ac:dyDescent="0.25"/>
    <row r="1355" ht="12.75" hidden="1" customHeight="1" x14ac:dyDescent="0.25"/>
    <row r="1356" ht="12.75" hidden="1" customHeight="1" x14ac:dyDescent="0.25"/>
    <row r="1357" ht="12.75" hidden="1" customHeight="1" x14ac:dyDescent="0.25"/>
    <row r="1358" ht="12.75" hidden="1" customHeight="1" x14ac:dyDescent="0.25"/>
    <row r="1359" ht="12.75" hidden="1" customHeight="1" x14ac:dyDescent="0.25"/>
    <row r="1360" ht="12.75" hidden="1" customHeight="1" x14ac:dyDescent="0.25"/>
    <row r="1361" ht="12.75" hidden="1" customHeight="1" x14ac:dyDescent="0.25"/>
    <row r="1362" ht="12.75" hidden="1" customHeight="1" x14ac:dyDescent="0.25"/>
    <row r="1363" ht="12.75" hidden="1" customHeight="1" x14ac:dyDescent="0.25"/>
    <row r="1364" ht="12.75" hidden="1" customHeight="1" x14ac:dyDescent="0.25"/>
    <row r="1365" ht="12.75" hidden="1" customHeight="1" x14ac:dyDescent="0.25"/>
    <row r="1366" ht="12.75" hidden="1" customHeight="1" x14ac:dyDescent="0.25"/>
    <row r="1367" ht="12.75" hidden="1" customHeight="1" x14ac:dyDescent="0.25"/>
    <row r="1368" ht="12.75" hidden="1" customHeight="1" x14ac:dyDescent="0.25"/>
    <row r="1369" ht="12.75" hidden="1" customHeight="1" x14ac:dyDescent="0.25"/>
    <row r="1370" ht="12.75" hidden="1" customHeight="1" x14ac:dyDescent="0.25"/>
    <row r="1371" ht="12.75" hidden="1" customHeight="1" x14ac:dyDescent="0.25"/>
    <row r="1372" ht="12.75" hidden="1" customHeight="1" x14ac:dyDescent="0.25"/>
    <row r="1373" ht="12.75" hidden="1" customHeight="1" x14ac:dyDescent="0.25"/>
    <row r="1374" ht="12.75" hidden="1" customHeight="1" x14ac:dyDescent="0.25"/>
    <row r="1375" ht="12.75" hidden="1" customHeight="1" x14ac:dyDescent="0.25"/>
    <row r="1376" ht="12.75" hidden="1" customHeight="1" x14ac:dyDescent="0.25"/>
    <row r="1377" ht="12.75" hidden="1" customHeight="1" x14ac:dyDescent="0.25"/>
    <row r="1378" ht="12.75" hidden="1" customHeight="1" x14ac:dyDescent="0.25"/>
    <row r="1379" ht="12.75" hidden="1" customHeight="1" x14ac:dyDescent="0.25"/>
    <row r="1380" ht="12.75" hidden="1" customHeight="1" x14ac:dyDescent="0.25"/>
    <row r="1381" ht="12.75" hidden="1" customHeight="1" x14ac:dyDescent="0.25"/>
    <row r="1382" ht="12.75" hidden="1" customHeight="1" x14ac:dyDescent="0.25"/>
    <row r="1383" ht="12.75" hidden="1" customHeight="1" x14ac:dyDescent="0.25"/>
    <row r="1384" ht="12.75" hidden="1" customHeight="1" x14ac:dyDescent="0.25"/>
    <row r="1385" ht="12.75" hidden="1" customHeight="1" x14ac:dyDescent="0.25"/>
    <row r="1386" ht="12.75" hidden="1" customHeight="1" x14ac:dyDescent="0.25"/>
    <row r="1387" ht="12.75" hidden="1" customHeight="1" x14ac:dyDescent="0.25"/>
    <row r="1388" ht="12.75" hidden="1" customHeight="1" x14ac:dyDescent="0.25"/>
    <row r="1389" ht="12.75" hidden="1" customHeight="1" x14ac:dyDescent="0.25"/>
    <row r="1390" ht="12.75" hidden="1" customHeight="1" x14ac:dyDescent="0.25"/>
    <row r="1391" ht="12.75" hidden="1" customHeight="1" x14ac:dyDescent="0.25"/>
    <row r="1392" ht="12.75" hidden="1" customHeight="1" x14ac:dyDescent="0.25"/>
    <row r="1393" ht="12.75" hidden="1" customHeight="1" x14ac:dyDescent="0.25"/>
    <row r="1394" ht="12.75" hidden="1" customHeight="1" x14ac:dyDescent="0.25"/>
    <row r="1395" ht="12.75" hidden="1" customHeight="1" x14ac:dyDescent="0.25"/>
    <row r="1396" ht="12.75" hidden="1" customHeight="1" x14ac:dyDescent="0.25"/>
    <row r="1397" ht="12.75" hidden="1" customHeight="1" x14ac:dyDescent="0.25"/>
    <row r="1398" ht="12.75" hidden="1" customHeight="1" x14ac:dyDescent="0.25"/>
    <row r="1399" ht="12.75" hidden="1" customHeight="1" x14ac:dyDescent="0.25"/>
    <row r="1400" ht="12.75" hidden="1" customHeight="1" x14ac:dyDescent="0.25"/>
    <row r="1401" ht="12.75" hidden="1" customHeight="1" x14ac:dyDescent="0.25"/>
    <row r="1402" ht="12.75" hidden="1" customHeight="1" x14ac:dyDescent="0.25"/>
    <row r="1403" ht="12.75" hidden="1" customHeight="1" x14ac:dyDescent="0.25"/>
    <row r="1404" ht="12.75" hidden="1" customHeight="1" x14ac:dyDescent="0.25"/>
    <row r="1405" ht="12.75" hidden="1" customHeight="1" x14ac:dyDescent="0.25"/>
    <row r="1406" ht="12.75" hidden="1" customHeight="1" x14ac:dyDescent="0.25"/>
    <row r="1407" ht="12.75" hidden="1" customHeight="1" x14ac:dyDescent="0.25"/>
    <row r="1408" ht="12.75" hidden="1" customHeight="1" x14ac:dyDescent="0.25"/>
    <row r="1409" ht="12.75" hidden="1" customHeight="1" x14ac:dyDescent="0.25"/>
    <row r="1410" ht="12.75" hidden="1" customHeight="1" x14ac:dyDescent="0.25"/>
    <row r="1411" ht="12.75" hidden="1" customHeight="1" x14ac:dyDescent="0.25"/>
    <row r="1412" ht="12.75" hidden="1" customHeight="1" x14ac:dyDescent="0.25"/>
    <row r="1413" ht="12.75" hidden="1" customHeight="1" x14ac:dyDescent="0.25"/>
    <row r="1414" ht="12.75" hidden="1" customHeight="1" x14ac:dyDescent="0.25"/>
    <row r="1415" ht="12.75" hidden="1" customHeight="1" x14ac:dyDescent="0.25"/>
    <row r="1416" ht="12.75" hidden="1" customHeight="1" x14ac:dyDescent="0.25"/>
    <row r="1417" ht="12.75" hidden="1" customHeight="1" x14ac:dyDescent="0.25"/>
    <row r="1418" ht="12.75" hidden="1" customHeight="1" x14ac:dyDescent="0.25"/>
    <row r="1419" ht="12.75" hidden="1" customHeight="1" x14ac:dyDescent="0.25"/>
    <row r="1420" ht="12.75" hidden="1" customHeight="1" x14ac:dyDescent="0.25"/>
    <row r="1421" ht="12.75" hidden="1" customHeight="1" x14ac:dyDescent="0.25"/>
    <row r="1422" ht="12.75" hidden="1" customHeight="1" x14ac:dyDescent="0.25"/>
    <row r="1423" ht="12.75" hidden="1" customHeight="1" x14ac:dyDescent="0.25"/>
    <row r="1424" ht="12.75" hidden="1" customHeight="1" x14ac:dyDescent="0.25"/>
    <row r="1425" ht="12.75" hidden="1" customHeight="1" x14ac:dyDescent="0.25"/>
    <row r="1426" ht="12.75" hidden="1" customHeight="1" x14ac:dyDescent="0.25"/>
    <row r="1427" ht="12.75" hidden="1" customHeight="1" x14ac:dyDescent="0.25"/>
    <row r="1428" ht="12.75" hidden="1" customHeight="1" x14ac:dyDescent="0.25"/>
    <row r="1429" ht="12.75" hidden="1" customHeight="1" x14ac:dyDescent="0.25"/>
    <row r="1430" ht="12.75" hidden="1" customHeight="1" x14ac:dyDescent="0.25"/>
    <row r="1431" ht="12.75" hidden="1" customHeight="1" x14ac:dyDescent="0.25"/>
    <row r="1432" ht="12.75" hidden="1" customHeight="1" x14ac:dyDescent="0.25"/>
    <row r="1433" ht="12.75" hidden="1" customHeight="1" x14ac:dyDescent="0.25"/>
    <row r="1434" ht="12.75" hidden="1" customHeight="1" x14ac:dyDescent="0.25"/>
    <row r="1435" ht="12.75" hidden="1" customHeight="1" x14ac:dyDescent="0.25"/>
    <row r="1436" ht="12.75" hidden="1" customHeight="1" x14ac:dyDescent="0.25"/>
    <row r="1437" ht="12.75" hidden="1" customHeight="1" x14ac:dyDescent="0.25"/>
    <row r="1438" ht="12.75" hidden="1" customHeight="1" x14ac:dyDescent="0.25"/>
    <row r="1439" ht="12.75" hidden="1" customHeight="1" x14ac:dyDescent="0.25"/>
    <row r="1440" ht="12.75" hidden="1" customHeight="1" x14ac:dyDescent="0.25"/>
    <row r="1441" ht="12.75" hidden="1" customHeight="1" x14ac:dyDescent="0.25"/>
    <row r="1442" ht="12.75" hidden="1" customHeight="1" x14ac:dyDescent="0.25"/>
    <row r="1443" ht="12.75" hidden="1" customHeight="1" x14ac:dyDescent="0.25"/>
    <row r="1444" ht="12.75" hidden="1" customHeight="1" x14ac:dyDescent="0.25"/>
    <row r="1445" ht="12.75" hidden="1" customHeight="1" x14ac:dyDescent="0.25"/>
    <row r="1446" ht="12.75" hidden="1" customHeight="1" x14ac:dyDescent="0.25"/>
    <row r="1447" ht="12.75" hidden="1" customHeight="1" x14ac:dyDescent="0.25"/>
    <row r="1448" ht="12.75" hidden="1" customHeight="1" x14ac:dyDescent="0.25"/>
    <row r="1449" ht="12.75" hidden="1" customHeight="1" x14ac:dyDescent="0.25"/>
    <row r="1450" ht="12.75" hidden="1" customHeight="1" x14ac:dyDescent="0.25"/>
    <row r="1451" ht="12.75" hidden="1" customHeight="1" x14ac:dyDescent="0.25"/>
    <row r="1452" ht="12.75" hidden="1" customHeight="1" x14ac:dyDescent="0.25"/>
    <row r="1453" ht="12.75" hidden="1" customHeight="1" x14ac:dyDescent="0.25"/>
    <row r="1454" ht="12.75" hidden="1" customHeight="1" x14ac:dyDescent="0.25"/>
    <row r="1455" ht="12.75" hidden="1" customHeight="1" x14ac:dyDescent="0.25"/>
    <row r="1456" ht="12.75" hidden="1" customHeight="1" x14ac:dyDescent="0.25"/>
    <row r="1457" ht="12.75" hidden="1" customHeight="1" x14ac:dyDescent="0.25"/>
    <row r="1458" ht="12.75" hidden="1" customHeight="1" x14ac:dyDescent="0.25"/>
    <row r="1459" ht="12.75" hidden="1" customHeight="1" x14ac:dyDescent="0.25"/>
    <row r="1460" ht="12.75" hidden="1" customHeight="1" x14ac:dyDescent="0.25"/>
    <row r="1461" ht="12.75" hidden="1" customHeight="1" x14ac:dyDescent="0.25"/>
    <row r="1462" ht="12.75" hidden="1" customHeight="1" x14ac:dyDescent="0.25"/>
    <row r="1463" ht="12.75" hidden="1" customHeight="1" x14ac:dyDescent="0.25"/>
    <row r="1464" ht="12.75" hidden="1" customHeight="1" x14ac:dyDescent="0.25"/>
    <row r="1465" ht="12.75" hidden="1" customHeight="1" x14ac:dyDescent="0.25"/>
    <row r="1466" ht="12.75" hidden="1" customHeight="1" x14ac:dyDescent="0.25"/>
    <row r="1467" ht="12.75" hidden="1" customHeight="1" x14ac:dyDescent="0.25"/>
    <row r="1468" ht="12.75" hidden="1" customHeight="1" x14ac:dyDescent="0.25"/>
    <row r="1469" ht="12.75" hidden="1" customHeight="1" x14ac:dyDescent="0.25"/>
    <row r="1470" ht="12.75" hidden="1" customHeight="1" x14ac:dyDescent="0.25"/>
    <row r="1471" ht="12.75" hidden="1" customHeight="1" x14ac:dyDescent="0.25"/>
    <row r="1472" ht="12.75" hidden="1" customHeight="1" x14ac:dyDescent="0.25"/>
    <row r="1473" ht="12.75" hidden="1" customHeight="1" x14ac:dyDescent="0.25"/>
    <row r="1474" ht="12.75" hidden="1" customHeight="1" x14ac:dyDescent="0.25"/>
    <row r="1475" ht="12.75" hidden="1" customHeight="1" x14ac:dyDescent="0.25"/>
    <row r="1476" ht="12.75" hidden="1" customHeight="1" x14ac:dyDescent="0.25"/>
    <row r="1477" ht="12.75" hidden="1" customHeight="1" x14ac:dyDescent="0.25"/>
    <row r="1478" ht="12.75" hidden="1" customHeight="1" x14ac:dyDescent="0.25"/>
    <row r="1479" ht="12.75" hidden="1" customHeight="1" x14ac:dyDescent="0.25"/>
    <row r="1480" ht="12.75" hidden="1" customHeight="1" x14ac:dyDescent="0.25"/>
    <row r="1481" ht="12.75" hidden="1" customHeight="1" x14ac:dyDescent="0.25"/>
    <row r="1482" ht="12.75" hidden="1" customHeight="1" x14ac:dyDescent="0.25"/>
    <row r="1483" ht="12.75" hidden="1" customHeight="1" x14ac:dyDescent="0.25"/>
    <row r="1484" ht="12.75" hidden="1" customHeight="1" x14ac:dyDescent="0.25"/>
    <row r="1485" ht="12.75" hidden="1" customHeight="1" x14ac:dyDescent="0.25"/>
    <row r="1486" ht="12.75" hidden="1" customHeight="1" x14ac:dyDescent="0.25"/>
    <row r="1487" ht="12.75" hidden="1" customHeight="1" x14ac:dyDescent="0.25"/>
    <row r="1488" ht="12.75" hidden="1" customHeight="1" x14ac:dyDescent="0.25"/>
    <row r="1489" ht="12.75" hidden="1" customHeight="1" x14ac:dyDescent="0.25"/>
    <row r="1490" ht="12.75" hidden="1" customHeight="1" x14ac:dyDescent="0.25"/>
    <row r="1491" ht="12.75" hidden="1" customHeight="1" x14ac:dyDescent="0.25"/>
    <row r="1492" ht="12.75" hidden="1" customHeight="1" x14ac:dyDescent="0.25"/>
    <row r="1493" ht="12.75" hidden="1" customHeight="1" x14ac:dyDescent="0.25"/>
    <row r="1494" ht="12.75" hidden="1" customHeight="1" x14ac:dyDescent="0.25"/>
    <row r="1495" ht="12.75" hidden="1" customHeight="1" x14ac:dyDescent="0.25"/>
    <row r="1496" ht="12.75" hidden="1" customHeight="1" x14ac:dyDescent="0.25"/>
    <row r="1497" ht="12.75" hidden="1" customHeight="1" x14ac:dyDescent="0.25"/>
    <row r="1498" ht="12.75" hidden="1" customHeight="1" x14ac:dyDescent="0.25"/>
    <row r="1499" ht="12.75" hidden="1" customHeight="1" x14ac:dyDescent="0.25"/>
    <row r="1500" ht="12.75" hidden="1" customHeight="1" x14ac:dyDescent="0.25"/>
    <row r="1501" ht="12.75" hidden="1" customHeight="1" x14ac:dyDescent="0.25"/>
    <row r="1502" ht="12.75" hidden="1" customHeight="1" x14ac:dyDescent="0.25"/>
    <row r="1503" ht="12.75" hidden="1" customHeight="1" x14ac:dyDescent="0.25"/>
    <row r="1504" ht="12.75" hidden="1" customHeight="1" x14ac:dyDescent="0.25"/>
    <row r="1505" ht="12.75" hidden="1" customHeight="1" x14ac:dyDescent="0.25"/>
    <row r="1506" ht="12.75" hidden="1" customHeight="1" x14ac:dyDescent="0.25"/>
    <row r="1507" ht="12.75" hidden="1" customHeight="1" x14ac:dyDescent="0.25"/>
    <row r="1508" ht="12.75" hidden="1" customHeight="1" x14ac:dyDescent="0.25"/>
    <row r="1509" ht="12.75" hidden="1" customHeight="1" x14ac:dyDescent="0.25"/>
    <row r="1510" ht="12.75" hidden="1" customHeight="1" x14ac:dyDescent="0.25"/>
    <row r="1511" ht="12.75" hidden="1" customHeight="1" x14ac:dyDescent="0.25"/>
    <row r="1512" ht="12.75" hidden="1" customHeight="1" x14ac:dyDescent="0.25"/>
    <row r="1513" ht="12.75" hidden="1" customHeight="1" x14ac:dyDescent="0.25"/>
    <row r="1514" ht="12.75" hidden="1" customHeight="1" x14ac:dyDescent="0.25"/>
    <row r="1515" ht="12.75" hidden="1" customHeight="1" x14ac:dyDescent="0.25"/>
    <row r="1516" ht="12.75" hidden="1" customHeight="1" x14ac:dyDescent="0.25"/>
    <row r="1517" ht="12.75" hidden="1" customHeight="1" x14ac:dyDescent="0.25"/>
    <row r="1518" ht="12.75" hidden="1" customHeight="1" x14ac:dyDescent="0.25"/>
    <row r="1519" ht="12.75" hidden="1" customHeight="1" x14ac:dyDescent="0.25"/>
    <row r="1520" ht="12.75" hidden="1" customHeight="1" x14ac:dyDescent="0.25"/>
    <row r="1521" ht="12.75" hidden="1" customHeight="1" x14ac:dyDescent="0.25"/>
    <row r="1522" ht="12.75" hidden="1" customHeight="1" x14ac:dyDescent="0.25"/>
    <row r="1523" ht="12.75" hidden="1" customHeight="1" x14ac:dyDescent="0.25"/>
    <row r="1524" ht="12.75" hidden="1" customHeight="1" x14ac:dyDescent="0.25"/>
    <row r="1525" ht="12.75" hidden="1" customHeight="1" x14ac:dyDescent="0.25"/>
    <row r="1526" ht="12.75" hidden="1" customHeight="1" x14ac:dyDescent="0.25"/>
    <row r="1527" ht="12.75" hidden="1" customHeight="1" x14ac:dyDescent="0.25"/>
    <row r="1528" ht="12.75" hidden="1" customHeight="1" x14ac:dyDescent="0.25"/>
    <row r="1529" ht="12.75" hidden="1" customHeight="1" x14ac:dyDescent="0.25"/>
    <row r="1530" ht="12.75" hidden="1" customHeight="1" x14ac:dyDescent="0.25"/>
    <row r="1531" ht="12.75" hidden="1" customHeight="1" x14ac:dyDescent="0.25"/>
    <row r="1532" ht="12.75" hidden="1" customHeight="1" x14ac:dyDescent="0.25"/>
    <row r="1533" ht="12.75" hidden="1" customHeight="1" x14ac:dyDescent="0.25"/>
    <row r="1534" ht="12.75" hidden="1" customHeight="1" x14ac:dyDescent="0.25"/>
    <row r="1535" ht="12.75" hidden="1" customHeight="1" x14ac:dyDescent="0.25"/>
    <row r="1536" ht="12.75" hidden="1" customHeight="1" x14ac:dyDescent="0.25"/>
    <row r="1537" ht="12.75" hidden="1" customHeight="1" x14ac:dyDescent="0.25"/>
    <row r="1538" ht="12.75" hidden="1" customHeight="1" x14ac:dyDescent="0.25"/>
    <row r="1539" ht="12.75" hidden="1" customHeight="1" x14ac:dyDescent="0.25"/>
    <row r="1540" ht="12.75" hidden="1" customHeight="1" x14ac:dyDescent="0.25"/>
    <row r="1541" ht="12.75" hidden="1" customHeight="1" x14ac:dyDescent="0.25"/>
    <row r="1542" ht="12.75" hidden="1" customHeight="1" x14ac:dyDescent="0.25"/>
    <row r="1543" ht="12.75" hidden="1" customHeight="1" x14ac:dyDescent="0.25"/>
    <row r="1544" ht="12.75" hidden="1" customHeight="1" x14ac:dyDescent="0.25"/>
    <row r="1545" ht="12.75" hidden="1" customHeight="1" x14ac:dyDescent="0.25"/>
    <row r="1546" ht="12.75" hidden="1" customHeight="1" x14ac:dyDescent="0.25"/>
    <row r="1547" ht="12.75" hidden="1" customHeight="1" x14ac:dyDescent="0.25"/>
    <row r="1548" ht="12.75" hidden="1" customHeight="1" x14ac:dyDescent="0.25"/>
    <row r="1549" ht="12.75" hidden="1" customHeight="1" x14ac:dyDescent="0.25"/>
    <row r="1550" ht="12.75" hidden="1" customHeight="1" x14ac:dyDescent="0.25"/>
    <row r="1551" ht="12.75" hidden="1" customHeight="1" x14ac:dyDescent="0.25"/>
    <row r="1552" ht="12.75" hidden="1" customHeight="1" x14ac:dyDescent="0.25"/>
    <row r="1553" ht="12.75" hidden="1" customHeight="1" x14ac:dyDescent="0.25"/>
    <row r="1554" ht="12.75" hidden="1" customHeight="1" x14ac:dyDescent="0.25"/>
    <row r="1555" ht="12.75" hidden="1" customHeight="1" x14ac:dyDescent="0.25"/>
    <row r="1556" ht="12.75" hidden="1" customHeight="1" x14ac:dyDescent="0.25"/>
    <row r="1557" ht="12.75" hidden="1" customHeight="1" x14ac:dyDescent="0.25"/>
    <row r="1558" ht="12.75" hidden="1" customHeight="1" x14ac:dyDescent="0.25"/>
    <row r="1559" ht="12.75" hidden="1" customHeight="1" x14ac:dyDescent="0.25"/>
    <row r="1560" ht="12.75" hidden="1" customHeight="1" x14ac:dyDescent="0.25"/>
    <row r="1561" ht="12.75" hidden="1" customHeight="1" x14ac:dyDescent="0.25"/>
    <row r="1562" ht="12.75" hidden="1" customHeight="1" x14ac:dyDescent="0.25"/>
    <row r="1563" ht="12.75" hidden="1" customHeight="1" x14ac:dyDescent="0.25"/>
    <row r="1564" ht="12.75" hidden="1" customHeight="1" x14ac:dyDescent="0.25"/>
    <row r="1565" ht="12.75" hidden="1" customHeight="1" x14ac:dyDescent="0.25"/>
    <row r="1566" ht="12.75" hidden="1" customHeight="1" x14ac:dyDescent="0.25"/>
    <row r="1567" ht="12.75" hidden="1" customHeight="1" x14ac:dyDescent="0.25"/>
    <row r="1568" ht="12.75" hidden="1" customHeight="1" x14ac:dyDescent="0.25"/>
    <row r="1569" ht="12.75" hidden="1" customHeight="1" x14ac:dyDescent="0.25"/>
    <row r="1570" ht="12.75" hidden="1" customHeight="1" x14ac:dyDescent="0.25"/>
    <row r="1571" ht="12.75" hidden="1" customHeight="1" x14ac:dyDescent="0.25"/>
    <row r="1572" ht="12.75" hidden="1" customHeight="1" x14ac:dyDescent="0.25"/>
    <row r="1573" ht="12.75" hidden="1" customHeight="1" x14ac:dyDescent="0.25"/>
    <row r="1574" ht="12.75" hidden="1" customHeight="1" x14ac:dyDescent="0.25"/>
    <row r="1575" ht="12.75" hidden="1" customHeight="1" x14ac:dyDescent="0.25"/>
    <row r="1576" ht="12.75" hidden="1" customHeight="1" x14ac:dyDescent="0.25"/>
    <row r="1577" ht="12.75" hidden="1" customHeight="1" x14ac:dyDescent="0.25"/>
    <row r="1578" ht="12.75" hidden="1" customHeight="1" x14ac:dyDescent="0.25"/>
    <row r="1579" ht="12.75" hidden="1" customHeight="1" x14ac:dyDescent="0.25"/>
    <row r="1580" ht="12.75" hidden="1" customHeight="1" x14ac:dyDescent="0.25"/>
    <row r="1581" ht="12.75" hidden="1" customHeight="1" x14ac:dyDescent="0.25"/>
    <row r="1582" ht="12.75" hidden="1" customHeight="1" x14ac:dyDescent="0.25"/>
    <row r="1583" ht="12.75" hidden="1" customHeight="1" x14ac:dyDescent="0.25"/>
    <row r="1584" ht="12.75" hidden="1" customHeight="1" x14ac:dyDescent="0.25"/>
    <row r="1585" ht="12.75" hidden="1" customHeight="1" x14ac:dyDescent="0.25"/>
    <row r="1586" ht="12.75" hidden="1" customHeight="1" x14ac:dyDescent="0.25"/>
    <row r="1587" ht="12.75" hidden="1" customHeight="1" x14ac:dyDescent="0.25"/>
    <row r="1588" ht="12.75" hidden="1" customHeight="1" x14ac:dyDescent="0.25"/>
    <row r="1589" ht="12.75" hidden="1" customHeight="1" x14ac:dyDescent="0.25"/>
    <row r="1590" ht="12.75" hidden="1" customHeight="1" x14ac:dyDescent="0.25"/>
    <row r="1591" ht="12.75" hidden="1" customHeight="1" x14ac:dyDescent="0.25"/>
    <row r="1592" ht="12.75" hidden="1" customHeight="1" x14ac:dyDescent="0.25"/>
    <row r="1593" ht="12.75" hidden="1" customHeight="1" x14ac:dyDescent="0.25"/>
    <row r="1594" ht="12.75" hidden="1" customHeight="1" x14ac:dyDescent="0.25"/>
    <row r="1595" ht="12.75" hidden="1" customHeight="1" x14ac:dyDescent="0.25"/>
    <row r="1596" ht="12.75" hidden="1" customHeight="1" x14ac:dyDescent="0.25"/>
    <row r="1597" ht="12.75" hidden="1" customHeight="1" x14ac:dyDescent="0.25"/>
    <row r="1598" ht="12.75" hidden="1" customHeight="1" x14ac:dyDescent="0.25"/>
    <row r="1599" ht="12.75" hidden="1" customHeight="1" x14ac:dyDescent="0.25"/>
    <row r="1600" ht="12.75" hidden="1" customHeight="1" x14ac:dyDescent="0.25"/>
    <row r="1601" ht="12.75" hidden="1" customHeight="1" x14ac:dyDescent="0.25"/>
    <row r="1602" ht="12.75" hidden="1" customHeight="1" x14ac:dyDescent="0.25"/>
    <row r="1603" ht="12.75" hidden="1" customHeight="1" x14ac:dyDescent="0.25"/>
    <row r="1604" ht="12.75" hidden="1" customHeight="1" x14ac:dyDescent="0.25"/>
    <row r="1605" ht="12.75" hidden="1" customHeight="1" x14ac:dyDescent="0.25"/>
    <row r="1606" ht="12.75" hidden="1" customHeight="1" x14ac:dyDescent="0.25"/>
    <row r="1607" ht="12.75" hidden="1" customHeight="1" x14ac:dyDescent="0.25"/>
    <row r="1608" ht="12.75" hidden="1" customHeight="1" x14ac:dyDescent="0.25"/>
    <row r="1609" ht="12.75" hidden="1" customHeight="1" x14ac:dyDescent="0.25"/>
    <row r="1610" ht="12.75" hidden="1" customHeight="1" x14ac:dyDescent="0.25"/>
    <row r="1611" ht="12.75" hidden="1" customHeight="1" x14ac:dyDescent="0.25"/>
    <row r="1612" ht="12.75" hidden="1" customHeight="1" x14ac:dyDescent="0.25"/>
    <row r="1613" ht="12.75" hidden="1" customHeight="1" x14ac:dyDescent="0.25"/>
    <row r="1614" ht="12.75" hidden="1" customHeight="1" x14ac:dyDescent="0.25"/>
    <row r="1615" ht="12.75" hidden="1" customHeight="1" x14ac:dyDescent="0.25"/>
    <row r="1616" ht="12.75" hidden="1" customHeight="1" x14ac:dyDescent="0.25"/>
    <row r="1617" ht="12.75" hidden="1" customHeight="1" x14ac:dyDescent="0.25"/>
    <row r="1618" ht="12.75" hidden="1" customHeight="1" x14ac:dyDescent="0.25"/>
    <row r="1619" ht="12.75" hidden="1" customHeight="1" x14ac:dyDescent="0.25"/>
    <row r="1620" ht="12.75" hidden="1" customHeight="1" x14ac:dyDescent="0.25"/>
    <row r="1621" ht="12.75" hidden="1" customHeight="1" x14ac:dyDescent="0.25"/>
    <row r="1622" ht="12.75" hidden="1" customHeight="1" x14ac:dyDescent="0.25"/>
    <row r="1623" ht="12.75" hidden="1" customHeight="1" x14ac:dyDescent="0.25"/>
    <row r="1624" ht="12.75" hidden="1" customHeight="1" x14ac:dyDescent="0.25"/>
    <row r="1625" ht="12.75" hidden="1" customHeight="1" x14ac:dyDescent="0.25"/>
    <row r="1626" ht="12.75" hidden="1" customHeight="1" x14ac:dyDescent="0.25"/>
    <row r="1627" ht="12.75" hidden="1" customHeight="1" x14ac:dyDescent="0.25"/>
    <row r="1628" ht="12.75" hidden="1" customHeight="1" x14ac:dyDescent="0.25"/>
    <row r="1629" ht="12.75" hidden="1" customHeight="1" x14ac:dyDescent="0.25"/>
    <row r="1630" ht="12.75" hidden="1" customHeight="1" x14ac:dyDescent="0.25"/>
    <row r="1631" ht="12.75" hidden="1" customHeight="1" x14ac:dyDescent="0.25"/>
    <row r="1632" ht="12.75" hidden="1" customHeight="1" x14ac:dyDescent="0.25"/>
    <row r="1633" ht="12.75" hidden="1" customHeight="1" x14ac:dyDescent="0.25"/>
    <row r="1634" ht="12.75" hidden="1" customHeight="1" x14ac:dyDescent="0.25"/>
    <row r="1635" ht="12.75" hidden="1" customHeight="1" x14ac:dyDescent="0.25"/>
    <row r="1636" ht="12.75" hidden="1" customHeight="1" x14ac:dyDescent="0.25"/>
    <row r="1637" ht="12.75" hidden="1" customHeight="1" x14ac:dyDescent="0.25"/>
    <row r="1638" ht="12.75" hidden="1" customHeight="1" x14ac:dyDescent="0.25"/>
    <row r="1639" ht="12.75" hidden="1" customHeight="1" x14ac:dyDescent="0.25"/>
    <row r="1640" ht="12.75" hidden="1" customHeight="1" x14ac:dyDescent="0.25"/>
    <row r="1641" ht="12.75" hidden="1" customHeight="1" x14ac:dyDescent="0.25"/>
    <row r="1642" ht="12.75" hidden="1" customHeight="1" x14ac:dyDescent="0.25"/>
    <row r="1643" ht="12.75" hidden="1" customHeight="1" x14ac:dyDescent="0.25"/>
    <row r="1644" ht="12.75" hidden="1" customHeight="1" x14ac:dyDescent="0.25"/>
    <row r="1645" ht="12.75" hidden="1" customHeight="1" x14ac:dyDescent="0.25"/>
    <row r="1646" ht="12.75" hidden="1" customHeight="1" x14ac:dyDescent="0.25"/>
    <row r="1647" ht="12.75" hidden="1" customHeight="1" x14ac:dyDescent="0.25"/>
    <row r="1648" ht="12.75" hidden="1" customHeight="1" x14ac:dyDescent="0.25"/>
    <row r="1649" ht="12.75" hidden="1" customHeight="1" x14ac:dyDescent="0.25"/>
    <row r="1650" ht="12.75" hidden="1" customHeight="1" x14ac:dyDescent="0.25"/>
    <row r="1651" ht="12.75" hidden="1" customHeight="1" x14ac:dyDescent="0.25"/>
    <row r="1652" ht="12.75" hidden="1" customHeight="1" x14ac:dyDescent="0.25"/>
    <row r="1653" ht="12.75" hidden="1" customHeight="1" x14ac:dyDescent="0.25"/>
    <row r="1654" ht="12.75" hidden="1" customHeight="1" x14ac:dyDescent="0.25"/>
    <row r="1655" ht="12.75" hidden="1" customHeight="1" x14ac:dyDescent="0.25"/>
    <row r="1656" ht="12.75" hidden="1" customHeight="1" x14ac:dyDescent="0.25"/>
    <row r="1657" ht="12.75" hidden="1" customHeight="1" x14ac:dyDescent="0.25"/>
    <row r="1658" ht="12.75" hidden="1" customHeight="1" x14ac:dyDescent="0.25"/>
    <row r="1659" ht="12.75" hidden="1" customHeight="1" x14ac:dyDescent="0.25"/>
    <row r="1660" ht="12.75" hidden="1" customHeight="1" x14ac:dyDescent="0.25"/>
    <row r="1661" ht="12.75" hidden="1" customHeight="1" x14ac:dyDescent="0.25"/>
    <row r="1662" ht="12.75" hidden="1" customHeight="1" x14ac:dyDescent="0.25"/>
    <row r="1663" ht="12.75" hidden="1" customHeight="1" x14ac:dyDescent="0.25"/>
    <row r="1664" ht="12.75" hidden="1" customHeight="1" x14ac:dyDescent="0.25"/>
    <row r="1665" ht="12.75" hidden="1" customHeight="1" x14ac:dyDescent="0.25"/>
    <row r="1666" ht="12.75" hidden="1" customHeight="1" x14ac:dyDescent="0.25"/>
    <row r="1667" ht="12.75" hidden="1" customHeight="1" x14ac:dyDescent="0.25"/>
    <row r="1668" ht="12.75" hidden="1" customHeight="1" x14ac:dyDescent="0.25"/>
    <row r="1669" ht="12.75" hidden="1" customHeight="1" x14ac:dyDescent="0.25"/>
    <row r="1670" ht="12.75" hidden="1" customHeight="1" x14ac:dyDescent="0.25"/>
    <row r="1671" ht="12.75" hidden="1" customHeight="1" x14ac:dyDescent="0.25"/>
    <row r="1672" ht="12.75" hidden="1" customHeight="1" x14ac:dyDescent="0.25"/>
    <row r="1673" ht="12.75" hidden="1" customHeight="1" x14ac:dyDescent="0.25"/>
    <row r="1674" ht="12.75" hidden="1" customHeight="1" x14ac:dyDescent="0.25"/>
    <row r="1675" ht="12.75" hidden="1" customHeight="1" x14ac:dyDescent="0.25"/>
    <row r="1676" ht="12.75" hidden="1" customHeight="1" x14ac:dyDescent="0.25"/>
    <row r="1677" ht="12.75" hidden="1" customHeight="1" x14ac:dyDescent="0.25"/>
    <row r="1678" ht="12.75" hidden="1" customHeight="1" x14ac:dyDescent="0.25"/>
    <row r="1679" ht="12.75" hidden="1" customHeight="1" x14ac:dyDescent="0.25"/>
    <row r="1680" ht="12.75" hidden="1" customHeight="1" x14ac:dyDescent="0.25"/>
    <row r="1681" ht="12.75" hidden="1" customHeight="1" x14ac:dyDescent="0.25"/>
    <row r="1682" ht="12.75" hidden="1" customHeight="1" x14ac:dyDescent="0.25"/>
    <row r="1683" ht="12.75" hidden="1" customHeight="1" x14ac:dyDescent="0.25"/>
    <row r="1684" ht="12.75" hidden="1" customHeight="1" x14ac:dyDescent="0.25"/>
    <row r="1685" ht="12.75" hidden="1" customHeight="1" x14ac:dyDescent="0.25"/>
    <row r="1686" ht="12.75" hidden="1" customHeight="1" x14ac:dyDescent="0.25"/>
    <row r="1687" ht="12.75" hidden="1" customHeight="1" x14ac:dyDescent="0.25"/>
    <row r="1688" ht="12.75" hidden="1" customHeight="1" x14ac:dyDescent="0.25"/>
    <row r="1689" ht="12.75" hidden="1" customHeight="1" x14ac:dyDescent="0.25"/>
    <row r="1690" ht="12.75" hidden="1" customHeight="1" x14ac:dyDescent="0.25"/>
    <row r="1691" ht="12.75" hidden="1" customHeight="1" x14ac:dyDescent="0.25"/>
    <row r="1692" ht="12.75" hidden="1" customHeight="1" x14ac:dyDescent="0.25"/>
    <row r="1693" ht="12.75" hidden="1" customHeight="1" x14ac:dyDescent="0.25"/>
    <row r="1694" ht="12.75" hidden="1" customHeight="1" x14ac:dyDescent="0.25"/>
    <row r="1695" ht="12.75" hidden="1" customHeight="1" x14ac:dyDescent="0.25"/>
    <row r="1696" ht="12.75" hidden="1" customHeight="1" x14ac:dyDescent="0.25"/>
    <row r="1697" ht="12.75" hidden="1" customHeight="1" x14ac:dyDescent="0.25"/>
    <row r="1698" ht="12.75" hidden="1" customHeight="1" x14ac:dyDescent="0.25"/>
    <row r="1699" ht="12.75" hidden="1" customHeight="1" x14ac:dyDescent="0.25"/>
    <row r="1700" ht="12.75" hidden="1" customHeight="1" x14ac:dyDescent="0.25"/>
    <row r="1701" ht="12.75" hidden="1" customHeight="1" x14ac:dyDescent="0.25"/>
    <row r="1702" ht="12.75" hidden="1" customHeight="1" x14ac:dyDescent="0.25"/>
    <row r="1703" ht="12.75" hidden="1" customHeight="1" x14ac:dyDescent="0.25"/>
    <row r="1704" ht="12.75" hidden="1" customHeight="1" x14ac:dyDescent="0.25"/>
    <row r="1705" ht="12.75" hidden="1" customHeight="1" x14ac:dyDescent="0.25"/>
    <row r="1706" ht="12.75" hidden="1" customHeight="1" x14ac:dyDescent="0.25"/>
    <row r="1707" ht="12.75" hidden="1" customHeight="1" x14ac:dyDescent="0.25"/>
    <row r="1708" ht="12.75" hidden="1" customHeight="1" x14ac:dyDescent="0.25"/>
    <row r="1709" ht="12.75" hidden="1" customHeight="1" x14ac:dyDescent="0.25"/>
    <row r="1710" ht="12.75" hidden="1" customHeight="1" x14ac:dyDescent="0.25"/>
    <row r="1711" ht="12.75" hidden="1" customHeight="1" x14ac:dyDescent="0.25"/>
    <row r="1712" ht="12.75" hidden="1" customHeight="1" x14ac:dyDescent="0.25"/>
    <row r="1713" ht="12.75" hidden="1" customHeight="1" x14ac:dyDescent="0.25"/>
    <row r="1714" ht="12.75" hidden="1" customHeight="1" x14ac:dyDescent="0.25"/>
    <row r="1715" ht="12.75" hidden="1" customHeight="1" x14ac:dyDescent="0.25"/>
    <row r="1716" ht="12.75" hidden="1" customHeight="1" x14ac:dyDescent="0.25"/>
    <row r="1717" ht="12.75" hidden="1" customHeight="1" x14ac:dyDescent="0.25"/>
    <row r="1718" ht="12.75" hidden="1" customHeight="1" x14ac:dyDescent="0.25"/>
    <row r="1719" ht="12.75" hidden="1" customHeight="1" x14ac:dyDescent="0.25"/>
    <row r="1720" ht="12.75" hidden="1" customHeight="1" x14ac:dyDescent="0.25"/>
    <row r="1721" ht="12.75" hidden="1" customHeight="1" x14ac:dyDescent="0.25"/>
    <row r="1722" ht="12.75" hidden="1" customHeight="1" x14ac:dyDescent="0.25"/>
    <row r="1723" ht="12.75" hidden="1" customHeight="1" x14ac:dyDescent="0.25"/>
    <row r="1724" ht="12.75" hidden="1" customHeight="1" x14ac:dyDescent="0.25"/>
    <row r="1725" ht="12.75" hidden="1" customHeight="1" x14ac:dyDescent="0.25"/>
    <row r="1726" ht="12.75" hidden="1" customHeight="1" x14ac:dyDescent="0.25"/>
    <row r="1727" ht="12.75" hidden="1" customHeight="1" x14ac:dyDescent="0.25"/>
    <row r="1728" ht="12.75" hidden="1" customHeight="1" x14ac:dyDescent="0.25"/>
    <row r="1729" ht="12.75" hidden="1" customHeight="1" x14ac:dyDescent="0.25"/>
    <row r="1730" ht="12.75" hidden="1" customHeight="1" x14ac:dyDescent="0.25"/>
    <row r="1731" ht="12.75" hidden="1" customHeight="1" x14ac:dyDescent="0.25"/>
    <row r="1732" ht="12.75" hidden="1" customHeight="1" x14ac:dyDescent="0.25"/>
    <row r="1733" ht="12.75" hidden="1" customHeight="1" x14ac:dyDescent="0.25"/>
    <row r="1734" ht="12.75" hidden="1" customHeight="1" x14ac:dyDescent="0.25"/>
    <row r="1735" ht="12.75" hidden="1" customHeight="1" x14ac:dyDescent="0.25"/>
    <row r="1736" ht="12.75" hidden="1" customHeight="1" x14ac:dyDescent="0.25"/>
    <row r="1737" ht="12.75" hidden="1" customHeight="1" x14ac:dyDescent="0.25"/>
    <row r="1738" ht="12.75" hidden="1" customHeight="1" x14ac:dyDescent="0.25"/>
    <row r="1739" ht="12.75" hidden="1" customHeight="1" x14ac:dyDescent="0.25"/>
    <row r="1740" ht="12.75" hidden="1" customHeight="1" x14ac:dyDescent="0.25"/>
    <row r="1741" ht="12.75" hidden="1" customHeight="1" x14ac:dyDescent="0.25"/>
    <row r="1742" ht="12.75" hidden="1" customHeight="1" x14ac:dyDescent="0.25"/>
    <row r="1743" ht="12.75" hidden="1" customHeight="1" x14ac:dyDescent="0.25"/>
    <row r="1744" ht="12.75" hidden="1" customHeight="1" x14ac:dyDescent="0.25"/>
    <row r="1745" ht="12.75" hidden="1" customHeight="1" x14ac:dyDescent="0.25"/>
    <row r="1746" ht="12.75" hidden="1" customHeight="1" x14ac:dyDescent="0.25"/>
    <row r="1747" ht="12.75" hidden="1" customHeight="1" x14ac:dyDescent="0.25"/>
    <row r="1748" ht="12.75" hidden="1" customHeight="1" x14ac:dyDescent="0.25"/>
    <row r="1749" ht="12.75" hidden="1" customHeight="1" x14ac:dyDescent="0.25"/>
    <row r="1750" ht="12.75" hidden="1" customHeight="1" x14ac:dyDescent="0.25"/>
    <row r="1751" ht="12.75" hidden="1" customHeight="1" x14ac:dyDescent="0.25"/>
    <row r="1752" ht="12.75" hidden="1" customHeight="1" x14ac:dyDescent="0.25"/>
    <row r="1753" ht="12.75" hidden="1" customHeight="1" x14ac:dyDescent="0.25"/>
    <row r="1754" ht="12.75" hidden="1" customHeight="1" x14ac:dyDescent="0.25"/>
    <row r="1755" ht="12.75" hidden="1" customHeight="1" x14ac:dyDescent="0.25"/>
    <row r="1756" ht="12.75" hidden="1" customHeight="1" x14ac:dyDescent="0.25"/>
    <row r="1757" ht="12.75" hidden="1" customHeight="1" x14ac:dyDescent="0.25"/>
    <row r="1758" ht="12.75" hidden="1" customHeight="1" x14ac:dyDescent="0.25"/>
    <row r="1759" ht="12.75" hidden="1" customHeight="1" x14ac:dyDescent="0.25"/>
    <row r="1760" ht="12.75" hidden="1" customHeight="1" x14ac:dyDescent="0.25"/>
    <row r="1761" ht="12.75" hidden="1" customHeight="1" x14ac:dyDescent="0.25"/>
    <row r="1762" ht="12.75" hidden="1" customHeight="1" x14ac:dyDescent="0.25"/>
    <row r="1763" ht="12.75" hidden="1" customHeight="1" x14ac:dyDescent="0.25"/>
    <row r="1764" ht="12.75" hidden="1" customHeight="1" x14ac:dyDescent="0.25"/>
    <row r="1765" ht="12.75" hidden="1" customHeight="1" x14ac:dyDescent="0.25"/>
    <row r="1766" ht="12.75" hidden="1" customHeight="1" x14ac:dyDescent="0.25"/>
    <row r="1767" ht="12.75" hidden="1" customHeight="1" x14ac:dyDescent="0.25"/>
    <row r="1768" ht="12.75" hidden="1" customHeight="1" x14ac:dyDescent="0.25"/>
    <row r="1769" ht="12.75" hidden="1" customHeight="1" x14ac:dyDescent="0.25"/>
    <row r="1770" ht="12.75" hidden="1" customHeight="1" x14ac:dyDescent="0.25"/>
    <row r="1771" ht="12.75" hidden="1" customHeight="1" x14ac:dyDescent="0.25"/>
    <row r="1772" ht="12.75" hidden="1" customHeight="1" x14ac:dyDescent="0.25"/>
    <row r="1773" ht="12.75" hidden="1" customHeight="1" x14ac:dyDescent="0.25"/>
    <row r="1774" ht="12.75" hidden="1" customHeight="1" x14ac:dyDescent="0.25"/>
    <row r="1775" ht="12.75" hidden="1" customHeight="1" x14ac:dyDescent="0.25"/>
    <row r="1776" ht="12.75" hidden="1" customHeight="1" x14ac:dyDescent="0.25"/>
    <row r="1777" ht="12.75" hidden="1" customHeight="1" x14ac:dyDescent="0.25"/>
    <row r="1778" ht="12.75" hidden="1" customHeight="1" x14ac:dyDescent="0.25"/>
    <row r="1779" ht="12.75" hidden="1" customHeight="1" x14ac:dyDescent="0.25"/>
    <row r="1780" ht="12.75" hidden="1" customHeight="1" x14ac:dyDescent="0.25"/>
    <row r="1781" ht="12.75" hidden="1" customHeight="1" x14ac:dyDescent="0.25"/>
    <row r="1782" ht="12.75" hidden="1" customHeight="1" x14ac:dyDescent="0.25"/>
    <row r="1783" ht="12.75" hidden="1" customHeight="1" x14ac:dyDescent="0.25"/>
    <row r="1784" ht="12.75" hidden="1" customHeight="1" x14ac:dyDescent="0.25"/>
    <row r="1785" ht="12.75" hidden="1" customHeight="1" x14ac:dyDescent="0.25"/>
    <row r="1786" ht="12.75" hidden="1" customHeight="1" x14ac:dyDescent="0.25"/>
    <row r="1787" ht="12.75" hidden="1" customHeight="1" x14ac:dyDescent="0.25"/>
    <row r="1788" ht="12.75" hidden="1" customHeight="1" x14ac:dyDescent="0.25"/>
    <row r="1789" ht="12.75" hidden="1" customHeight="1" x14ac:dyDescent="0.25"/>
    <row r="1790" ht="12.75" hidden="1" customHeight="1" x14ac:dyDescent="0.25"/>
    <row r="1791" ht="12.75" hidden="1" customHeight="1" x14ac:dyDescent="0.25"/>
    <row r="1792" ht="12.75" hidden="1" customHeight="1" x14ac:dyDescent="0.25"/>
    <row r="1793" ht="12.75" hidden="1" customHeight="1" x14ac:dyDescent="0.25"/>
    <row r="1794" ht="12.75" hidden="1" customHeight="1" x14ac:dyDescent="0.25"/>
    <row r="1795" ht="12.75" hidden="1" customHeight="1" x14ac:dyDescent="0.25"/>
    <row r="1796" ht="12.75" hidden="1" customHeight="1" x14ac:dyDescent="0.25"/>
    <row r="1797" ht="12.75" hidden="1" customHeight="1" x14ac:dyDescent="0.25"/>
    <row r="1798" ht="12.75" hidden="1" customHeight="1" x14ac:dyDescent="0.25"/>
    <row r="1799" ht="12.75" hidden="1" customHeight="1" x14ac:dyDescent="0.25"/>
    <row r="1800" ht="12.75" hidden="1" customHeight="1" x14ac:dyDescent="0.25"/>
    <row r="1801" ht="12.75" hidden="1" customHeight="1" x14ac:dyDescent="0.25"/>
    <row r="1802" ht="12.75" hidden="1" customHeight="1" x14ac:dyDescent="0.25"/>
    <row r="1803" ht="12.75" hidden="1" customHeight="1" x14ac:dyDescent="0.25"/>
    <row r="1804" ht="12.75" hidden="1" customHeight="1" x14ac:dyDescent="0.25"/>
    <row r="1805" ht="12.75" hidden="1" customHeight="1" x14ac:dyDescent="0.25"/>
    <row r="1806" ht="12.75" hidden="1" customHeight="1" x14ac:dyDescent="0.25"/>
    <row r="1807" ht="12.75" hidden="1" customHeight="1" x14ac:dyDescent="0.25"/>
    <row r="1808" ht="12.75" hidden="1" customHeight="1" x14ac:dyDescent="0.25"/>
    <row r="1809" ht="12.75" hidden="1" customHeight="1" x14ac:dyDescent="0.25"/>
    <row r="1810" ht="12.75" hidden="1" customHeight="1" x14ac:dyDescent="0.25"/>
    <row r="1811" ht="12.75" hidden="1" customHeight="1" x14ac:dyDescent="0.25"/>
    <row r="1812" ht="12.75" hidden="1" customHeight="1" x14ac:dyDescent="0.25"/>
    <row r="1813" ht="12.75" hidden="1" customHeight="1" x14ac:dyDescent="0.25"/>
    <row r="1814" ht="12.75" hidden="1" customHeight="1" x14ac:dyDescent="0.25"/>
    <row r="1815" ht="12.75" hidden="1" customHeight="1" x14ac:dyDescent="0.25"/>
    <row r="1816" ht="12.75" hidden="1" customHeight="1" x14ac:dyDescent="0.25"/>
    <row r="1817" ht="12.75" hidden="1" customHeight="1" x14ac:dyDescent="0.25"/>
    <row r="1818" ht="12.75" hidden="1" customHeight="1" x14ac:dyDescent="0.25"/>
    <row r="1819" ht="12.75" hidden="1" customHeight="1" x14ac:dyDescent="0.25"/>
    <row r="1820" ht="12.75" hidden="1" customHeight="1" x14ac:dyDescent="0.25"/>
    <row r="1821" ht="12.75" hidden="1" customHeight="1" x14ac:dyDescent="0.25"/>
    <row r="1822" ht="12.75" hidden="1" customHeight="1" x14ac:dyDescent="0.25"/>
    <row r="1823" ht="12.75" hidden="1" customHeight="1" x14ac:dyDescent="0.25"/>
    <row r="1824" ht="12.75" hidden="1" customHeight="1" x14ac:dyDescent="0.25"/>
    <row r="1825" ht="12.75" hidden="1" customHeight="1" x14ac:dyDescent="0.25"/>
    <row r="1826" ht="12.75" hidden="1" customHeight="1" x14ac:dyDescent="0.25"/>
    <row r="1827" ht="12.75" hidden="1" customHeight="1" x14ac:dyDescent="0.25"/>
    <row r="1828" ht="12.75" hidden="1" customHeight="1" x14ac:dyDescent="0.25"/>
    <row r="1829" ht="12.75" hidden="1" customHeight="1" x14ac:dyDescent="0.25"/>
    <row r="1830" ht="12.75" hidden="1" customHeight="1" x14ac:dyDescent="0.25"/>
    <row r="1831" ht="12.75" hidden="1" customHeight="1" x14ac:dyDescent="0.25"/>
    <row r="1832" ht="12.75" hidden="1" customHeight="1" x14ac:dyDescent="0.25"/>
    <row r="1833" ht="12.75" hidden="1" customHeight="1" x14ac:dyDescent="0.25"/>
    <row r="1834" ht="12.75" hidden="1" customHeight="1" x14ac:dyDescent="0.25"/>
    <row r="1835" ht="12.75" hidden="1" customHeight="1" x14ac:dyDescent="0.25"/>
    <row r="1836" ht="12.75" hidden="1" customHeight="1" x14ac:dyDescent="0.25"/>
    <row r="1837" ht="12.75" hidden="1" customHeight="1" x14ac:dyDescent="0.25"/>
    <row r="1838" ht="12.75" hidden="1" customHeight="1" x14ac:dyDescent="0.25"/>
    <row r="1839" ht="12.75" hidden="1" customHeight="1" x14ac:dyDescent="0.25"/>
    <row r="1840" ht="12.75" hidden="1" customHeight="1" x14ac:dyDescent="0.25"/>
    <row r="1841" ht="12.75" hidden="1" customHeight="1" x14ac:dyDescent="0.25"/>
    <row r="1842" ht="12.75" hidden="1" customHeight="1" x14ac:dyDescent="0.25"/>
    <row r="1843" ht="12.75" hidden="1" customHeight="1" x14ac:dyDescent="0.25"/>
    <row r="1844" ht="12.75" hidden="1" customHeight="1" x14ac:dyDescent="0.25"/>
    <row r="1845" ht="12.75" hidden="1" customHeight="1" x14ac:dyDescent="0.25"/>
    <row r="1846" ht="12.75" hidden="1" customHeight="1" x14ac:dyDescent="0.25"/>
    <row r="1847" ht="12.75" hidden="1" customHeight="1" x14ac:dyDescent="0.25"/>
    <row r="1848" ht="12.75" hidden="1" customHeight="1" x14ac:dyDescent="0.25"/>
    <row r="1849" ht="12.75" hidden="1" customHeight="1" x14ac:dyDescent="0.25"/>
    <row r="1850" ht="12.75" hidden="1" customHeight="1" x14ac:dyDescent="0.25"/>
    <row r="1851" ht="12.75" hidden="1" customHeight="1" x14ac:dyDescent="0.25"/>
    <row r="1852" ht="12.75" hidden="1" customHeight="1" x14ac:dyDescent="0.25"/>
    <row r="1853" ht="12.75" hidden="1" customHeight="1" x14ac:dyDescent="0.25"/>
    <row r="1854" ht="12.75" hidden="1" customHeight="1" x14ac:dyDescent="0.25"/>
    <row r="1855" ht="12.75" hidden="1" customHeight="1" x14ac:dyDescent="0.25"/>
    <row r="1856" ht="12.75" hidden="1" customHeight="1" x14ac:dyDescent="0.25"/>
    <row r="1857" ht="12.75" hidden="1" customHeight="1" x14ac:dyDescent="0.25"/>
    <row r="1858" ht="12.75" hidden="1" customHeight="1" x14ac:dyDescent="0.25"/>
    <row r="1859" ht="12.75" hidden="1" customHeight="1" x14ac:dyDescent="0.25"/>
    <row r="1860" ht="12.75" hidden="1" customHeight="1" x14ac:dyDescent="0.25"/>
    <row r="1861" ht="12.75" hidden="1" customHeight="1" x14ac:dyDescent="0.25"/>
    <row r="1862" ht="12.75" hidden="1" customHeight="1" x14ac:dyDescent="0.25"/>
    <row r="1863" ht="12.75" hidden="1" customHeight="1" x14ac:dyDescent="0.25"/>
    <row r="1864" ht="12.75" hidden="1" customHeight="1" x14ac:dyDescent="0.25"/>
    <row r="1865" ht="12.75" hidden="1" customHeight="1" x14ac:dyDescent="0.25"/>
    <row r="1866" ht="12.75" hidden="1" customHeight="1" x14ac:dyDescent="0.25"/>
    <row r="1867" ht="12.75" hidden="1" customHeight="1" x14ac:dyDescent="0.25"/>
    <row r="1868" ht="12.75" hidden="1" customHeight="1" x14ac:dyDescent="0.25"/>
    <row r="1869" ht="12.75" hidden="1" customHeight="1" x14ac:dyDescent="0.25"/>
    <row r="1870" ht="12.75" hidden="1" customHeight="1" x14ac:dyDescent="0.25"/>
    <row r="1871" ht="12.75" hidden="1" customHeight="1" x14ac:dyDescent="0.25"/>
    <row r="1872" ht="12.75" hidden="1" customHeight="1" x14ac:dyDescent="0.25"/>
    <row r="1873" ht="12.75" hidden="1" customHeight="1" x14ac:dyDescent="0.25"/>
    <row r="1874" ht="12.75" hidden="1" customHeight="1" x14ac:dyDescent="0.25"/>
    <row r="1875" ht="12.75" hidden="1" customHeight="1" x14ac:dyDescent="0.25"/>
    <row r="1876" ht="12.75" hidden="1" customHeight="1" x14ac:dyDescent="0.25"/>
    <row r="1877" ht="12.75" hidden="1" customHeight="1" x14ac:dyDescent="0.25"/>
    <row r="1878" ht="12.75" hidden="1" customHeight="1" x14ac:dyDescent="0.25"/>
    <row r="1879" ht="12.75" hidden="1" customHeight="1" x14ac:dyDescent="0.25"/>
    <row r="1880" ht="12.75" hidden="1" customHeight="1" x14ac:dyDescent="0.25"/>
    <row r="1881" ht="12.75" hidden="1" customHeight="1" x14ac:dyDescent="0.25"/>
    <row r="1882" ht="12.75" hidden="1" customHeight="1" x14ac:dyDescent="0.25"/>
    <row r="1883" ht="12.75" hidden="1" customHeight="1" x14ac:dyDescent="0.25"/>
    <row r="1884" ht="12.75" hidden="1" customHeight="1" x14ac:dyDescent="0.25"/>
    <row r="1885" ht="12.75" hidden="1" customHeight="1" x14ac:dyDescent="0.25"/>
    <row r="1886" ht="12.75" hidden="1" customHeight="1" x14ac:dyDescent="0.25"/>
    <row r="1887" ht="12.75" hidden="1" customHeight="1" x14ac:dyDescent="0.25"/>
    <row r="1888" ht="12.75" hidden="1" customHeight="1" x14ac:dyDescent="0.25"/>
    <row r="1889" ht="12.75" hidden="1" customHeight="1" x14ac:dyDescent="0.25"/>
    <row r="1890" ht="12.75" hidden="1" customHeight="1" x14ac:dyDescent="0.25"/>
    <row r="1891" ht="12.75" hidden="1" customHeight="1" x14ac:dyDescent="0.25"/>
    <row r="1892" ht="12.75" hidden="1" customHeight="1" x14ac:dyDescent="0.25"/>
    <row r="1893" ht="12.75" hidden="1" customHeight="1" x14ac:dyDescent="0.25"/>
    <row r="1894" ht="12.75" hidden="1" customHeight="1" x14ac:dyDescent="0.25"/>
    <row r="1895" ht="12.75" hidden="1" customHeight="1" x14ac:dyDescent="0.25"/>
    <row r="1896" ht="12.75" hidden="1" customHeight="1" x14ac:dyDescent="0.25"/>
    <row r="1897" ht="12.75" hidden="1" customHeight="1" x14ac:dyDescent="0.25"/>
    <row r="1898" ht="12.75" hidden="1" customHeight="1" x14ac:dyDescent="0.25"/>
    <row r="1899" ht="12.75" hidden="1" customHeight="1" x14ac:dyDescent="0.25"/>
    <row r="1900" ht="12.75" hidden="1" customHeight="1" x14ac:dyDescent="0.25"/>
    <row r="1901" ht="12.75" hidden="1" customHeight="1" x14ac:dyDescent="0.25"/>
    <row r="1902" ht="12.75" hidden="1" customHeight="1" x14ac:dyDescent="0.25"/>
    <row r="1903" ht="12.75" hidden="1" customHeight="1" x14ac:dyDescent="0.25"/>
    <row r="1904" ht="12.75" hidden="1" customHeight="1" x14ac:dyDescent="0.25"/>
    <row r="1905" ht="12.75" hidden="1" customHeight="1" x14ac:dyDescent="0.25"/>
    <row r="1906" ht="12.75" hidden="1" customHeight="1" x14ac:dyDescent="0.25"/>
    <row r="1907" ht="12.75" hidden="1" customHeight="1" x14ac:dyDescent="0.25"/>
    <row r="1908" ht="12.75" hidden="1" customHeight="1" x14ac:dyDescent="0.25"/>
    <row r="1909" ht="12.75" hidden="1" customHeight="1" x14ac:dyDescent="0.25"/>
    <row r="1910" ht="12.75" hidden="1" customHeight="1" x14ac:dyDescent="0.25"/>
    <row r="1911" ht="12.75" hidden="1" customHeight="1" x14ac:dyDescent="0.25"/>
    <row r="1912" ht="12.75" hidden="1" customHeight="1" x14ac:dyDescent="0.25"/>
    <row r="1913" ht="12.75" hidden="1" customHeight="1" x14ac:dyDescent="0.25"/>
    <row r="1914" ht="12.75" hidden="1" customHeight="1" x14ac:dyDescent="0.25"/>
    <row r="1915" ht="12.75" hidden="1" customHeight="1" x14ac:dyDescent="0.25"/>
    <row r="1916" ht="12.75" hidden="1" customHeight="1" x14ac:dyDescent="0.25"/>
    <row r="1917" ht="12.75" hidden="1" customHeight="1" x14ac:dyDescent="0.25"/>
    <row r="1918" ht="12.75" hidden="1" customHeight="1" x14ac:dyDescent="0.25"/>
    <row r="1919" ht="12.75" hidden="1" customHeight="1" x14ac:dyDescent="0.25"/>
    <row r="1920" ht="12.75" hidden="1" customHeight="1" x14ac:dyDescent="0.25"/>
    <row r="1921" ht="12.75" hidden="1" customHeight="1" x14ac:dyDescent="0.25"/>
    <row r="1922" ht="12.75" hidden="1" customHeight="1" x14ac:dyDescent="0.25"/>
    <row r="1923" ht="12.75" hidden="1" customHeight="1" x14ac:dyDescent="0.25"/>
    <row r="1924" ht="12.75" hidden="1" customHeight="1" x14ac:dyDescent="0.25"/>
    <row r="1925" ht="12.75" hidden="1" customHeight="1" x14ac:dyDescent="0.25"/>
    <row r="1926" ht="12.75" hidden="1" customHeight="1" x14ac:dyDescent="0.25"/>
    <row r="1927" ht="12.75" hidden="1" customHeight="1" x14ac:dyDescent="0.25"/>
    <row r="1928" ht="12.75" hidden="1" customHeight="1" x14ac:dyDescent="0.25"/>
    <row r="1929" ht="12.75" hidden="1" customHeight="1" x14ac:dyDescent="0.25"/>
    <row r="1930" ht="12.75" hidden="1" customHeight="1" x14ac:dyDescent="0.25"/>
    <row r="1931" ht="12.75" hidden="1" customHeight="1" x14ac:dyDescent="0.25"/>
    <row r="1932" ht="12.75" hidden="1" customHeight="1" x14ac:dyDescent="0.25"/>
    <row r="1933" ht="12.75" hidden="1" customHeight="1" x14ac:dyDescent="0.25"/>
    <row r="1934" ht="12.75" hidden="1" customHeight="1" x14ac:dyDescent="0.25"/>
    <row r="1935" ht="12.75" hidden="1" customHeight="1" x14ac:dyDescent="0.25"/>
    <row r="1936" ht="12.75" hidden="1" customHeight="1" x14ac:dyDescent="0.25"/>
    <row r="1937" ht="12.75" hidden="1" customHeight="1" x14ac:dyDescent="0.25"/>
    <row r="1938" ht="12.75" hidden="1" customHeight="1" x14ac:dyDescent="0.25"/>
    <row r="1939" ht="12.75" hidden="1" customHeight="1" x14ac:dyDescent="0.25"/>
    <row r="1940" ht="12.75" hidden="1" customHeight="1" x14ac:dyDescent="0.25"/>
    <row r="1941" ht="12.75" hidden="1" customHeight="1" x14ac:dyDescent="0.25"/>
    <row r="1942" ht="12.75" hidden="1" customHeight="1" x14ac:dyDescent="0.25"/>
    <row r="1943" ht="12.75" hidden="1" customHeight="1" x14ac:dyDescent="0.25"/>
    <row r="1944" ht="12.75" hidden="1" customHeight="1" x14ac:dyDescent="0.25"/>
    <row r="1945" ht="12.75" hidden="1" customHeight="1" x14ac:dyDescent="0.25"/>
    <row r="1946" ht="12.75" hidden="1" customHeight="1" x14ac:dyDescent="0.25"/>
    <row r="1947" ht="12.75" hidden="1" customHeight="1" x14ac:dyDescent="0.25"/>
    <row r="1948" ht="12.75" hidden="1" customHeight="1" x14ac:dyDescent="0.25"/>
    <row r="1949" ht="12.75" hidden="1" customHeight="1" x14ac:dyDescent="0.25"/>
    <row r="1950" ht="12.75" hidden="1" customHeight="1" x14ac:dyDescent="0.25"/>
    <row r="1951" ht="12.75" hidden="1" customHeight="1" x14ac:dyDescent="0.25"/>
    <row r="1952" ht="12.75" hidden="1" customHeight="1" x14ac:dyDescent="0.25"/>
    <row r="1953" ht="12.75" hidden="1" customHeight="1" x14ac:dyDescent="0.25"/>
    <row r="1954" ht="12.75" hidden="1" customHeight="1" x14ac:dyDescent="0.25"/>
    <row r="1955" ht="12.75" hidden="1" customHeight="1" x14ac:dyDescent="0.25"/>
    <row r="1956" ht="12.75" hidden="1" customHeight="1" x14ac:dyDescent="0.25"/>
    <row r="1957" ht="12.75" hidden="1" customHeight="1" x14ac:dyDescent="0.25"/>
    <row r="1958" ht="12.75" hidden="1" customHeight="1" x14ac:dyDescent="0.25"/>
    <row r="1959" ht="12.75" hidden="1" customHeight="1" x14ac:dyDescent="0.25"/>
    <row r="1960" ht="12.75" hidden="1" customHeight="1" x14ac:dyDescent="0.25"/>
    <row r="1961" ht="12.75" hidden="1" customHeight="1" x14ac:dyDescent="0.25"/>
    <row r="1962" ht="12.75" hidden="1" customHeight="1" x14ac:dyDescent="0.25"/>
    <row r="1963" ht="12.75" hidden="1" customHeight="1" x14ac:dyDescent="0.25"/>
    <row r="1964" ht="12.75" hidden="1" customHeight="1" x14ac:dyDescent="0.25"/>
    <row r="1965" ht="12.75" hidden="1" customHeight="1" x14ac:dyDescent="0.25"/>
    <row r="1966" ht="12.75" hidden="1" customHeight="1" x14ac:dyDescent="0.25"/>
    <row r="1967" ht="12.75" hidden="1" customHeight="1" x14ac:dyDescent="0.25"/>
    <row r="1968" ht="12.75" hidden="1" customHeight="1" x14ac:dyDescent="0.25"/>
    <row r="1969" ht="12.75" hidden="1" customHeight="1" x14ac:dyDescent="0.25"/>
    <row r="1970" ht="12.75" hidden="1" customHeight="1" x14ac:dyDescent="0.25"/>
    <row r="1971" ht="12.75" hidden="1" customHeight="1" x14ac:dyDescent="0.25"/>
    <row r="1972" ht="12.75" hidden="1" customHeight="1" x14ac:dyDescent="0.25"/>
    <row r="1973" ht="12.75" hidden="1" customHeight="1" x14ac:dyDescent="0.25"/>
    <row r="1974" ht="12.75" hidden="1" customHeight="1" x14ac:dyDescent="0.25"/>
    <row r="1975" ht="12.75" hidden="1" customHeight="1" x14ac:dyDescent="0.25"/>
    <row r="1976" ht="12.75" hidden="1" customHeight="1" x14ac:dyDescent="0.25"/>
    <row r="1977" ht="12.75" hidden="1" customHeight="1" x14ac:dyDescent="0.25"/>
    <row r="1978" ht="12.75" hidden="1" customHeight="1" x14ac:dyDescent="0.25"/>
    <row r="1979" ht="12.75" hidden="1" customHeight="1" x14ac:dyDescent="0.25"/>
    <row r="1980" ht="12.75" hidden="1" customHeight="1" x14ac:dyDescent="0.25"/>
    <row r="1981" ht="12.75" hidden="1" customHeight="1" x14ac:dyDescent="0.25"/>
    <row r="1982" ht="12.75" hidden="1" customHeight="1" x14ac:dyDescent="0.25"/>
    <row r="1983" ht="12.75" hidden="1" customHeight="1" x14ac:dyDescent="0.25"/>
    <row r="1984" ht="12.75" hidden="1" customHeight="1" x14ac:dyDescent="0.25"/>
    <row r="1985" ht="12.75" hidden="1" customHeight="1" x14ac:dyDescent="0.25"/>
    <row r="1986" ht="12.75" hidden="1" customHeight="1" x14ac:dyDescent="0.25"/>
    <row r="1987" ht="12.75" hidden="1" customHeight="1" x14ac:dyDescent="0.25"/>
    <row r="1988" ht="12.75" hidden="1" customHeight="1" x14ac:dyDescent="0.25"/>
    <row r="1989" ht="12.75" hidden="1" customHeight="1" x14ac:dyDescent="0.25"/>
    <row r="1990" ht="12.75" hidden="1" customHeight="1" x14ac:dyDescent="0.25"/>
    <row r="1991" ht="12.75" hidden="1" customHeight="1" x14ac:dyDescent="0.25"/>
    <row r="1992" ht="12.75" hidden="1" customHeight="1" x14ac:dyDescent="0.25"/>
    <row r="1993" ht="12.75" hidden="1" customHeight="1" x14ac:dyDescent="0.25"/>
    <row r="1994" ht="12.75" hidden="1" customHeight="1" x14ac:dyDescent="0.25"/>
    <row r="1995" ht="12.75" hidden="1" customHeight="1" x14ac:dyDescent="0.25"/>
    <row r="1996" ht="12.75" hidden="1" customHeight="1" x14ac:dyDescent="0.25"/>
    <row r="1997" ht="12.75" hidden="1" customHeight="1" x14ac:dyDescent="0.25"/>
    <row r="1998" ht="12.75" hidden="1" customHeight="1" x14ac:dyDescent="0.25"/>
    <row r="1999" ht="12.75" hidden="1" customHeight="1" x14ac:dyDescent="0.25"/>
    <row r="2000" ht="12.75" hidden="1" customHeight="1" x14ac:dyDescent="0.25"/>
    <row r="2001" ht="12.75" hidden="1" customHeight="1" x14ac:dyDescent="0.25"/>
    <row r="2002" ht="12.75" hidden="1" customHeight="1" x14ac:dyDescent="0.25"/>
    <row r="2003" ht="12.75" hidden="1" customHeight="1" x14ac:dyDescent="0.25"/>
    <row r="2004" ht="12.75" hidden="1" customHeight="1" x14ac:dyDescent="0.25"/>
    <row r="2005" ht="12.75" hidden="1" customHeight="1" x14ac:dyDescent="0.25"/>
    <row r="2006" ht="12.75" hidden="1" customHeight="1" x14ac:dyDescent="0.25"/>
    <row r="2007" ht="12.75" hidden="1" customHeight="1" x14ac:dyDescent="0.25"/>
    <row r="2008" ht="12.75" hidden="1" customHeight="1" x14ac:dyDescent="0.25"/>
    <row r="2009" ht="12.75" hidden="1" customHeight="1" x14ac:dyDescent="0.25"/>
    <row r="2010" ht="12.75" hidden="1" customHeight="1" x14ac:dyDescent="0.25"/>
    <row r="2011" ht="12.75" hidden="1" customHeight="1" x14ac:dyDescent="0.25"/>
    <row r="2012" ht="12.75" hidden="1" customHeight="1" x14ac:dyDescent="0.25"/>
    <row r="2013" ht="12.75" hidden="1" customHeight="1" x14ac:dyDescent="0.25"/>
    <row r="2014" ht="12.75" hidden="1" customHeight="1" x14ac:dyDescent="0.25"/>
    <row r="2015" ht="12.75" hidden="1" customHeight="1" x14ac:dyDescent="0.25"/>
    <row r="2016" ht="12.75" hidden="1" customHeight="1" x14ac:dyDescent="0.25"/>
    <row r="2017" ht="12.75" hidden="1" customHeight="1" x14ac:dyDescent="0.25"/>
    <row r="2018" ht="12.75" hidden="1" customHeight="1" x14ac:dyDescent="0.25"/>
    <row r="2019" ht="12.75" hidden="1" customHeight="1" x14ac:dyDescent="0.25"/>
    <row r="2020" ht="12.75" hidden="1" customHeight="1" x14ac:dyDescent="0.25"/>
    <row r="2021" ht="12.75" hidden="1" customHeight="1" x14ac:dyDescent="0.25"/>
    <row r="2022" ht="12.75" hidden="1" customHeight="1" x14ac:dyDescent="0.25"/>
    <row r="2023" ht="12.75" hidden="1" customHeight="1" x14ac:dyDescent="0.25"/>
    <row r="2024" ht="12.75" hidden="1" customHeight="1" x14ac:dyDescent="0.25"/>
    <row r="2025" ht="12.75" hidden="1" customHeight="1" x14ac:dyDescent="0.25"/>
    <row r="2026" ht="12.75" hidden="1" customHeight="1" x14ac:dyDescent="0.25"/>
    <row r="2027" ht="12.75" hidden="1" customHeight="1" x14ac:dyDescent="0.25"/>
    <row r="2028" ht="12.75" hidden="1" customHeight="1" x14ac:dyDescent="0.25"/>
    <row r="2029" ht="12.75" hidden="1" customHeight="1" x14ac:dyDescent="0.25"/>
    <row r="2030" ht="12.75" hidden="1" customHeight="1" x14ac:dyDescent="0.25"/>
    <row r="2031" ht="12.75" hidden="1" customHeight="1" x14ac:dyDescent="0.25"/>
    <row r="2032" ht="12.75" hidden="1" customHeight="1" x14ac:dyDescent="0.25"/>
    <row r="2033" ht="12.75" hidden="1" customHeight="1" x14ac:dyDescent="0.25"/>
    <row r="2034" ht="12.75" hidden="1" customHeight="1" x14ac:dyDescent="0.25"/>
    <row r="2035" ht="12.75" hidden="1" customHeight="1" x14ac:dyDescent="0.25"/>
    <row r="2036" ht="12.75" hidden="1" customHeight="1" x14ac:dyDescent="0.25"/>
    <row r="2037" ht="12.75" hidden="1" customHeight="1" x14ac:dyDescent="0.25"/>
    <row r="2038" ht="12.75" hidden="1" customHeight="1" x14ac:dyDescent="0.25"/>
    <row r="2039" ht="12.75" hidden="1" customHeight="1" x14ac:dyDescent="0.25"/>
    <row r="2040" ht="12.75" hidden="1" customHeight="1" x14ac:dyDescent="0.25"/>
    <row r="2041" ht="12.75" hidden="1" customHeight="1" x14ac:dyDescent="0.25"/>
    <row r="2042" ht="12.75" hidden="1" customHeight="1" x14ac:dyDescent="0.25"/>
    <row r="2043" ht="12.75" hidden="1" customHeight="1" x14ac:dyDescent="0.25"/>
    <row r="2044" ht="12.75" hidden="1" customHeight="1" x14ac:dyDescent="0.25"/>
    <row r="2045" ht="12.75" hidden="1" customHeight="1" x14ac:dyDescent="0.25"/>
    <row r="2046" ht="12.75" hidden="1" customHeight="1" x14ac:dyDescent="0.25"/>
    <row r="2047" ht="12.75" hidden="1" customHeight="1" x14ac:dyDescent="0.25"/>
    <row r="2048" ht="12.75" hidden="1" customHeight="1" x14ac:dyDescent="0.25"/>
    <row r="2049" ht="12.75" hidden="1" customHeight="1" x14ac:dyDescent="0.25"/>
    <row r="2050" ht="12.75" hidden="1" customHeight="1" x14ac:dyDescent="0.25"/>
    <row r="2051" ht="12.75" hidden="1" customHeight="1" x14ac:dyDescent="0.25"/>
    <row r="2052" ht="12.75" hidden="1" customHeight="1" x14ac:dyDescent="0.25"/>
    <row r="2053" ht="12.75" hidden="1" customHeight="1" x14ac:dyDescent="0.25"/>
    <row r="2054" ht="12.75" hidden="1" customHeight="1" x14ac:dyDescent="0.25"/>
    <row r="2055" ht="12.75" hidden="1" customHeight="1" x14ac:dyDescent="0.25"/>
    <row r="2056" ht="12.75" hidden="1" customHeight="1" x14ac:dyDescent="0.25"/>
    <row r="2057" ht="12.75" hidden="1" customHeight="1" x14ac:dyDescent="0.25"/>
    <row r="2058" ht="12.75" hidden="1" customHeight="1" x14ac:dyDescent="0.25"/>
    <row r="2059" ht="12.75" hidden="1" customHeight="1" x14ac:dyDescent="0.25"/>
    <row r="2060" ht="12.75" hidden="1" customHeight="1" x14ac:dyDescent="0.25"/>
    <row r="2061" ht="12.75" hidden="1" customHeight="1" x14ac:dyDescent="0.25"/>
    <row r="2062" ht="12.75" hidden="1" customHeight="1" x14ac:dyDescent="0.25"/>
    <row r="2063" ht="12.75" hidden="1" customHeight="1" x14ac:dyDescent="0.25"/>
    <row r="2064" ht="12.75" hidden="1" customHeight="1" x14ac:dyDescent="0.25"/>
    <row r="2065" ht="12.75" hidden="1" customHeight="1" x14ac:dyDescent="0.25"/>
    <row r="2066" ht="12.75" hidden="1" customHeight="1" x14ac:dyDescent="0.25"/>
    <row r="2067" ht="12.75" hidden="1" customHeight="1" x14ac:dyDescent="0.25"/>
    <row r="2068" ht="12.75" hidden="1" customHeight="1" x14ac:dyDescent="0.25"/>
    <row r="2069" ht="12.75" hidden="1" customHeight="1" x14ac:dyDescent="0.25"/>
    <row r="2070" ht="12.75" hidden="1" customHeight="1" x14ac:dyDescent="0.25"/>
    <row r="2071" ht="12.75" hidden="1" customHeight="1" x14ac:dyDescent="0.25"/>
    <row r="2072" ht="12.75" hidden="1" customHeight="1" x14ac:dyDescent="0.25"/>
    <row r="2073" ht="12.75" hidden="1" customHeight="1" x14ac:dyDescent="0.25"/>
    <row r="2074" ht="12.75" hidden="1" customHeight="1" x14ac:dyDescent="0.25"/>
    <row r="2075" ht="12.75" hidden="1" customHeight="1" x14ac:dyDescent="0.25"/>
    <row r="2076" ht="12.75" hidden="1" customHeight="1" x14ac:dyDescent="0.25"/>
    <row r="2077" ht="12.75" hidden="1" customHeight="1" x14ac:dyDescent="0.25"/>
    <row r="2078" ht="12.75" hidden="1" customHeight="1" x14ac:dyDescent="0.25"/>
    <row r="2079" ht="12.75" hidden="1" customHeight="1" x14ac:dyDescent="0.25"/>
    <row r="2080" ht="12.75" hidden="1" customHeight="1" x14ac:dyDescent="0.25"/>
    <row r="2081" ht="12.75" hidden="1" customHeight="1" x14ac:dyDescent="0.25"/>
    <row r="2082" ht="12.75" hidden="1" customHeight="1" x14ac:dyDescent="0.25"/>
    <row r="2083" ht="12.75" hidden="1" customHeight="1" x14ac:dyDescent="0.25"/>
    <row r="2084" ht="12.75" hidden="1" customHeight="1" x14ac:dyDescent="0.25"/>
    <row r="2085" ht="12.75" hidden="1" customHeight="1" x14ac:dyDescent="0.25"/>
    <row r="2086" ht="12.75" hidden="1" customHeight="1" x14ac:dyDescent="0.25"/>
    <row r="2087" ht="12.75" hidden="1" customHeight="1" x14ac:dyDescent="0.25"/>
    <row r="2088" ht="12.75" hidden="1" customHeight="1" x14ac:dyDescent="0.25"/>
    <row r="2089" ht="12.75" hidden="1" customHeight="1" x14ac:dyDescent="0.25"/>
    <row r="2090" ht="12.75" hidden="1" customHeight="1" x14ac:dyDescent="0.25"/>
    <row r="2091" ht="12.75" hidden="1" customHeight="1" x14ac:dyDescent="0.25"/>
    <row r="2092" ht="12.75" hidden="1" customHeight="1" x14ac:dyDescent="0.25"/>
    <row r="2093" ht="12.75" hidden="1" customHeight="1" x14ac:dyDescent="0.25"/>
    <row r="2094" ht="12.75" hidden="1" customHeight="1" x14ac:dyDescent="0.25"/>
    <row r="2095" ht="12.75" hidden="1" customHeight="1" x14ac:dyDescent="0.25"/>
    <row r="2096" ht="12.75" hidden="1" customHeight="1" x14ac:dyDescent="0.25"/>
    <row r="2097" ht="12.75" hidden="1" customHeight="1" x14ac:dyDescent="0.25"/>
    <row r="2098" ht="12.75" hidden="1" customHeight="1" x14ac:dyDescent="0.25"/>
    <row r="2099" ht="12.75" hidden="1" customHeight="1" x14ac:dyDescent="0.25"/>
    <row r="2100" ht="12.75" hidden="1" customHeight="1" x14ac:dyDescent="0.25"/>
    <row r="2101" ht="12.75" hidden="1" customHeight="1" x14ac:dyDescent="0.25"/>
    <row r="2102" ht="12.75" hidden="1" customHeight="1" x14ac:dyDescent="0.25"/>
    <row r="2103" ht="12.75" hidden="1" customHeight="1" x14ac:dyDescent="0.25"/>
    <row r="2104" ht="12.75" hidden="1" customHeight="1" x14ac:dyDescent="0.25"/>
    <row r="2105" ht="12.75" hidden="1" customHeight="1" x14ac:dyDescent="0.25"/>
    <row r="2106" ht="12.75" hidden="1" customHeight="1" x14ac:dyDescent="0.25"/>
    <row r="2107" ht="12.75" hidden="1" customHeight="1" x14ac:dyDescent="0.25"/>
    <row r="2108" ht="12.75" hidden="1" customHeight="1" x14ac:dyDescent="0.25"/>
    <row r="2109" ht="12.75" hidden="1" customHeight="1" x14ac:dyDescent="0.25"/>
    <row r="2110" ht="12.75" hidden="1" customHeight="1" x14ac:dyDescent="0.25"/>
    <row r="2111" ht="12.75" hidden="1" customHeight="1" x14ac:dyDescent="0.25"/>
    <row r="2112" ht="12.75" hidden="1" customHeight="1" x14ac:dyDescent="0.25"/>
    <row r="2113" ht="12.75" hidden="1" customHeight="1" x14ac:dyDescent="0.25"/>
    <row r="2114" ht="12.75" hidden="1" customHeight="1" x14ac:dyDescent="0.25"/>
    <row r="2115" ht="12.75" hidden="1" customHeight="1" x14ac:dyDescent="0.25"/>
    <row r="2116" ht="12.75" hidden="1" customHeight="1" x14ac:dyDescent="0.25"/>
    <row r="2117" ht="12.75" hidden="1" customHeight="1" x14ac:dyDescent="0.25"/>
    <row r="2118" ht="12.75" hidden="1" customHeight="1" x14ac:dyDescent="0.25"/>
    <row r="2119" ht="12.75" hidden="1" customHeight="1" x14ac:dyDescent="0.25"/>
    <row r="2120" ht="12.75" hidden="1" customHeight="1" x14ac:dyDescent="0.25"/>
    <row r="2121" ht="12.75" hidden="1" customHeight="1" x14ac:dyDescent="0.25"/>
    <row r="2122" ht="12.75" hidden="1" customHeight="1" x14ac:dyDescent="0.25"/>
    <row r="2123" ht="12.75" hidden="1" customHeight="1" x14ac:dyDescent="0.25"/>
    <row r="2124" ht="12.75" hidden="1" customHeight="1" x14ac:dyDescent="0.25"/>
    <row r="2125" ht="12.75" hidden="1" customHeight="1" x14ac:dyDescent="0.25"/>
    <row r="2126" ht="12.75" hidden="1" customHeight="1" x14ac:dyDescent="0.25"/>
    <row r="2127" ht="12.75" hidden="1" customHeight="1" x14ac:dyDescent="0.25"/>
    <row r="2128" ht="12.75" hidden="1" customHeight="1" x14ac:dyDescent="0.25"/>
    <row r="2129" ht="12.75" hidden="1" customHeight="1" x14ac:dyDescent="0.25"/>
    <row r="2130" ht="12.75" hidden="1" customHeight="1" x14ac:dyDescent="0.25"/>
    <row r="2131" ht="12.75" hidden="1" customHeight="1" x14ac:dyDescent="0.25"/>
    <row r="2132" ht="12.75" hidden="1" customHeight="1" x14ac:dyDescent="0.25"/>
    <row r="2133" ht="12.75" hidden="1" customHeight="1" x14ac:dyDescent="0.25"/>
    <row r="2134" ht="12.75" hidden="1" customHeight="1" x14ac:dyDescent="0.25"/>
    <row r="2135" ht="12.75" hidden="1" customHeight="1" x14ac:dyDescent="0.25"/>
    <row r="2136" ht="12.75" hidden="1" customHeight="1" x14ac:dyDescent="0.25"/>
    <row r="2137" ht="12.75" hidden="1" customHeight="1" x14ac:dyDescent="0.25"/>
    <row r="2138" ht="12.75" hidden="1" customHeight="1" x14ac:dyDescent="0.25"/>
    <row r="2139" ht="12.75" hidden="1" customHeight="1" x14ac:dyDescent="0.25"/>
    <row r="2140" ht="12.75" hidden="1" customHeight="1" x14ac:dyDescent="0.25"/>
    <row r="2141" ht="12.75" hidden="1" customHeight="1" x14ac:dyDescent="0.25"/>
    <row r="2142" ht="12.75" hidden="1" customHeight="1" x14ac:dyDescent="0.25"/>
    <row r="2143" ht="12.75" hidden="1" customHeight="1" x14ac:dyDescent="0.25"/>
    <row r="2144" ht="12.75" hidden="1" customHeight="1" x14ac:dyDescent="0.25"/>
    <row r="2145" ht="12.75" hidden="1" customHeight="1" x14ac:dyDescent="0.25"/>
    <row r="2146" ht="12.75" hidden="1" customHeight="1" x14ac:dyDescent="0.25"/>
    <row r="2147" ht="12.75" hidden="1" customHeight="1" x14ac:dyDescent="0.25"/>
    <row r="2148" ht="12.75" hidden="1" customHeight="1" x14ac:dyDescent="0.25"/>
    <row r="2149" ht="12.75" hidden="1" customHeight="1" x14ac:dyDescent="0.25"/>
    <row r="2150" ht="12.75" hidden="1" customHeight="1" x14ac:dyDescent="0.25"/>
    <row r="2151" ht="12.75" hidden="1" customHeight="1" x14ac:dyDescent="0.25"/>
    <row r="2152" ht="12.75" hidden="1" customHeight="1" x14ac:dyDescent="0.25"/>
    <row r="2153" ht="12.75" hidden="1" customHeight="1" x14ac:dyDescent="0.25"/>
    <row r="2154" ht="12.75" hidden="1" customHeight="1" x14ac:dyDescent="0.25"/>
    <row r="2155" ht="12.75" hidden="1" customHeight="1" x14ac:dyDescent="0.25"/>
    <row r="2156" ht="12.75" hidden="1" customHeight="1" x14ac:dyDescent="0.25"/>
    <row r="2157" ht="12.75" hidden="1" customHeight="1" x14ac:dyDescent="0.25"/>
    <row r="2158" ht="12.75" hidden="1" customHeight="1" x14ac:dyDescent="0.25"/>
    <row r="2159" ht="12.75" hidden="1" customHeight="1" x14ac:dyDescent="0.25"/>
    <row r="2160" ht="12.75" hidden="1" customHeight="1" x14ac:dyDescent="0.25"/>
    <row r="2161" ht="12.75" hidden="1" customHeight="1" x14ac:dyDescent="0.25"/>
    <row r="2162" ht="12.75" hidden="1" customHeight="1" x14ac:dyDescent="0.25"/>
    <row r="2163" ht="12.75" hidden="1" customHeight="1" x14ac:dyDescent="0.25"/>
    <row r="2164" ht="12.75" hidden="1" customHeight="1" x14ac:dyDescent="0.25"/>
    <row r="2165" ht="12.75" hidden="1" customHeight="1" x14ac:dyDescent="0.25"/>
    <row r="2166" ht="12.75" hidden="1" customHeight="1" x14ac:dyDescent="0.25"/>
    <row r="2167" ht="12.75" hidden="1" customHeight="1" x14ac:dyDescent="0.25"/>
    <row r="2168" ht="12.75" hidden="1" customHeight="1" x14ac:dyDescent="0.25"/>
    <row r="2169" ht="12.75" hidden="1" customHeight="1" x14ac:dyDescent="0.25"/>
    <row r="2170" ht="12.75" hidden="1" customHeight="1" x14ac:dyDescent="0.25"/>
    <row r="2171" ht="12.75" hidden="1" customHeight="1" x14ac:dyDescent="0.25"/>
    <row r="2172" ht="12.75" hidden="1" customHeight="1" x14ac:dyDescent="0.25"/>
    <row r="2173" ht="12.75" hidden="1" customHeight="1" x14ac:dyDescent="0.25"/>
    <row r="2174" ht="12.75" hidden="1" customHeight="1" x14ac:dyDescent="0.25"/>
    <row r="2175" ht="12.75" hidden="1" customHeight="1" x14ac:dyDescent="0.25"/>
    <row r="2176" ht="12.75" hidden="1" customHeight="1" x14ac:dyDescent="0.25"/>
    <row r="2177" ht="12.75" hidden="1" customHeight="1" x14ac:dyDescent="0.25"/>
    <row r="2178" ht="12.75" hidden="1" customHeight="1" x14ac:dyDescent="0.25"/>
    <row r="2179" ht="12.75" hidden="1" customHeight="1" x14ac:dyDescent="0.25"/>
    <row r="2180" ht="12.75" hidden="1" customHeight="1" x14ac:dyDescent="0.25"/>
    <row r="2181" ht="12.75" hidden="1" customHeight="1" x14ac:dyDescent="0.25"/>
    <row r="2182" ht="12.75" hidden="1" customHeight="1" x14ac:dyDescent="0.25"/>
    <row r="2183" ht="12.75" hidden="1" customHeight="1" x14ac:dyDescent="0.25"/>
    <row r="2184" ht="12.75" hidden="1" customHeight="1" x14ac:dyDescent="0.25"/>
    <row r="2185" ht="12.75" hidden="1" customHeight="1" x14ac:dyDescent="0.25"/>
    <row r="2186" ht="12.75" hidden="1" customHeight="1" x14ac:dyDescent="0.25"/>
    <row r="2187" ht="12.75" hidden="1" customHeight="1" x14ac:dyDescent="0.25"/>
    <row r="2188" ht="12.75" hidden="1" customHeight="1" x14ac:dyDescent="0.25"/>
    <row r="2189" ht="12.75" hidden="1" customHeight="1" x14ac:dyDescent="0.25"/>
    <row r="2190" ht="12.75" hidden="1" customHeight="1" x14ac:dyDescent="0.25"/>
    <row r="2191" ht="12.75" hidden="1" customHeight="1" x14ac:dyDescent="0.25"/>
    <row r="2192" ht="12.75" hidden="1" customHeight="1" x14ac:dyDescent="0.25"/>
    <row r="2193" ht="12.75" hidden="1" customHeight="1" x14ac:dyDescent="0.25"/>
    <row r="2194" ht="12.75" hidden="1" customHeight="1" x14ac:dyDescent="0.25"/>
    <row r="2195" ht="12.75" hidden="1" customHeight="1" x14ac:dyDescent="0.25"/>
    <row r="2196" ht="12.75" hidden="1" customHeight="1" x14ac:dyDescent="0.25"/>
    <row r="2197" ht="12.75" hidden="1" customHeight="1" x14ac:dyDescent="0.25"/>
    <row r="2198" ht="12.75" hidden="1" customHeight="1" x14ac:dyDescent="0.25"/>
    <row r="2199" ht="12.75" hidden="1" customHeight="1" x14ac:dyDescent="0.25"/>
    <row r="2200" ht="12.75" hidden="1" customHeight="1" x14ac:dyDescent="0.25"/>
    <row r="2201" ht="12.75" hidden="1" customHeight="1" x14ac:dyDescent="0.25"/>
    <row r="2202" ht="12.75" hidden="1" customHeight="1" x14ac:dyDescent="0.25"/>
    <row r="2203" ht="12.75" hidden="1" customHeight="1" x14ac:dyDescent="0.25"/>
    <row r="2204" ht="12.75" hidden="1" customHeight="1" x14ac:dyDescent="0.25"/>
    <row r="2205" ht="12.75" hidden="1" customHeight="1" x14ac:dyDescent="0.25"/>
    <row r="2206" ht="12.75" hidden="1" customHeight="1" x14ac:dyDescent="0.25"/>
    <row r="2207" ht="12.75" hidden="1" customHeight="1" x14ac:dyDescent="0.25"/>
    <row r="2208" ht="12.75" hidden="1" customHeight="1" x14ac:dyDescent="0.25"/>
    <row r="2209" ht="12.75" hidden="1" customHeight="1" x14ac:dyDescent="0.25"/>
    <row r="2210" ht="12.75" hidden="1" customHeight="1" x14ac:dyDescent="0.25"/>
    <row r="2211" ht="12.75" hidden="1" customHeight="1" x14ac:dyDescent="0.25"/>
    <row r="2212" ht="12.75" hidden="1" customHeight="1" x14ac:dyDescent="0.25"/>
    <row r="2213" ht="12.75" hidden="1" customHeight="1" x14ac:dyDescent="0.25"/>
    <row r="2214" ht="12.75" hidden="1" customHeight="1" x14ac:dyDescent="0.25"/>
    <row r="2215" ht="12.75" hidden="1" customHeight="1" x14ac:dyDescent="0.25"/>
    <row r="2216" ht="12.75" hidden="1" customHeight="1" x14ac:dyDescent="0.25"/>
    <row r="2217" ht="12.75" hidden="1" customHeight="1" x14ac:dyDescent="0.25"/>
    <row r="2218" ht="12.75" hidden="1" customHeight="1" x14ac:dyDescent="0.25"/>
    <row r="2219" ht="12.75" hidden="1" customHeight="1" x14ac:dyDescent="0.25"/>
    <row r="2220" ht="12.75" hidden="1" customHeight="1" x14ac:dyDescent="0.25"/>
    <row r="2221" ht="12.75" hidden="1" customHeight="1" x14ac:dyDescent="0.25"/>
    <row r="2222" ht="12.75" hidden="1" customHeight="1" x14ac:dyDescent="0.25"/>
    <row r="2223" ht="12.75" hidden="1" customHeight="1" x14ac:dyDescent="0.25"/>
    <row r="2224" ht="12.75" hidden="1" customHeight="1" x14ac:dyDescent="0.25"/>
    <row r="2225" ht="12.75" hidden="1" customHeight="1" x14ac:dyDescent="0.25"/>
    <row r="2226" ht="12.75" hidden="1" customHeight="1" x14ac:dyDescent="0.25"/>
    <row r="2227" ht="12.75" hidden="1" customHeight="1" x14ac:dyDescent="0.25"/>
    <row r="2228" ht="12.75" hidden="1" customHeight="1" x14ac:dyDescent="0.25"/>
    <row r="2229" ht="12.75" hidden="1" customHeight="1" x14ac:dyDescent="0.25"/>
    <row r="2230" ht="12.75" hidden="1" customHeight="1" x14ac:dyDescent="0.25"/>
    <row r="2231" ht="12.75" hidden="1" customHeight="1" x14ac:dyDescent="0.25"/>
    <row r="2232" ht="12.75" hidden="1" customHeight="1" x14ac:dyDescent="0.25"/>
    <row r="2233" ht="12.75" hidden="1" customHeight="1" x14ac:dyDescent="0.25"/>
    <row r="2234" ht="12.75" hidden="1" customHeight="1" x14ac:dyDescent="0.25"/>
    <row r="2235" ht="12.75" hidden="1" customHeight="1" x14ac:dyDescent="0.25"/>
    <row r="2236" ht="12.75" hidden="1" customHeight="1" x14ac:dyDescent="0.25"/>
    <row r="2237" ht="12.75" hidden="1" customHeight="1" x14ac:dyDescent="0.25"/>
    <row r="2238" ht="12.75" hidden="1" customHeight="1" x14ac:dyDescent="0.25"/>
    <row r="2239" ht="12.75" hidden="1" customHeight="1" x14ac:dyDescent="0.25"/>
    <row r="2240" ht="12.75" hidden="1" customHeight="1" x14ac:dyDescent="0.25"/>
    <row r="2241" ht="12.75" hidden="1" customHeight="1" x14ac:dyDescent="0.25"/>
    <row r="2242" ht="12.75" hidden="1" customHeight="1" x14ac:dyDescent="0.25"/>
    <row r="2243" ht="12.75" hidden="1" customHeight="1" x14ac:dyDescent="0.25"/>
    <row r="2244" ht="12.75" hidden="1" customHeight="1" x14ac:dyDescent="0.25"/>
    <row r="2245" ht="12.75" hidden="1" customHeight="1" x14ac:dyDescent="0.25"/>
    <row r="2246" ht="12.75" hidden="1" customHeight="1" x14ac:dyDescent="0.25"/>
    <row r="2247" ht="12.75" hidden="1" customHeight="1" x14ac:dyDescent="0.25"/>
    <row r="2248" ht="12.75" hidden="1" customHeight="1" x14ac:dyDescent="0.25"/>
    <row r="2249" ht="12.75" hidden="1" customHeight="1" x14ac:dyDescent="0.25"/>
    <row r="2250" ht="12.75" hidden="1" customHeight="1" x14ac:dyDescent="0.25"/>
    <row r="2251" ht="12.75" hidden="1" customHeight="1" x14ac:dyDescent="0.25"/>
    <row r="2252" ht="12.75" hidden="1" customHeight="1" x14ac:dyDescent="0.25"/>
    <row r="2253" ht="12.75" hidden="1" customHeight="1" x14ac:dyDescent="0.25"/>
    <row r="2254" ht="12.75" hidden="1" customHeight="1" x14ac:dyDescent="0.25"/>
    <row r="2255" ht="12.75" hidden="1" customHeight="1" x14ac:dyDescent="0.25"/>
    <row r="2256" ht="12.75" hidden="1" customHeight="1" x14ac:dyDescent="0.25"/>
    <row r="2257" ht="12.75" hidden="1" customHeight="1" x14ac:dyDescent="0.25"/>
    <row r="2258" ht="12.75" hidden="1" customHeight="1" x14ac:dyDescent="0.25"/>
    <row r="2259" ht="12.75" hidden="1" customHeight="1" x14ac:dyDescent="0.25"/>
    <row r="2260" ht="12.75" hidden="1" customHeight="1" x14ac:dyDescent="0.25"/>
    <row r="2261" ht="12.75" hidden="1" customHeight="1" x14ac:dyDescent="0.25"/>
    <row r="2262" ht="12.75" hidden="1" customHeight="1" x14ac:dyDescent="0.25"/>
    <row r="2263" ht="12.75" hidden="1" customHeight="1" x14ac:dyDescent="0.25"/>
    <row r="2264" ht="12.75" hidden="1" customHeight="1" x14ac:dyDescent="0.25"/>
    <row r="2265" ht="12.75" hidden="1" customHeight="1" x14ac:dyDescent="0.25"/>
    <row r="2266" ht="12.75" hidden="1" customHeight="1" x14ac:dyDescent="0.25"/>
    <row r="2267" ht="12.75" hidden="1" customHeight="1" x14ac:dyDescent="0.25"/>
    <row r="2268" ht="12.75" hidden="1" customHeight="1" x14ac:dyDescent="0.25"/>
    <row r="2269" ht="12.75" hidden="1" customHeight="1" x14ac:dyDescent="0.25"/>
    <row r="2270" ht="12.75" hidden="1" customHeight="1" x14ac:dyDescent="0.25"/>
    <row r="2271" ht="12.75" hidden="1" customHeight="1" x14ac:dyDescent="0.25"/>
    <row r="2272" ht="12.75" hidden="1" customHeight="1" x14ac:dyDescent="0.25"/>
    <row r="2273" ht="12.75" hidden="1" customHeight="1" x14ac:dyDescent="0.25"/>
    <row r="2274" ht="12.75" hidden="1" customHeight="1" x14ac:dyDescent="0.25"/>
    <row r="2275" ht="12.75" hidden="1" customHeight="1" x14ac:dyDescent="0.25"/>
    <row r="2276" ht="12.75" hidden="1" customHeight="1" x14ac:dyDescent="0.25"/>
    <row r="2277" ht="12.75" hidden="1" customHeight="1" x14ac:dyDescent="0.25"/>
    <row r="2278" ht="12.75" hidden="1" customHeight="1" x14ac:dyDescent="0.25"/>
    <row r="2279" ht="12.75" hidden="1" customHeight="1" x14ac:dyDescent="0.25"/>
    <row r="2280" ht="12.75" hidden="1" customHeight="1" x14ac:dyDescent="0.25"/>
    <row r="2281" ht="12.75" hidden="1" customHeight="1" x14ac:dyDescent="0.25"/>
    <row r="2282" ht="12.75" hidden="1" customHeight="1" x14ac:dyDescent="0.25"/>
    <row r="2283" ht="12.75" hidden="1" customHeight="1" x14ac:dyDescent="0.25"/>
    <row r="2284" ht="12.75" hidden="1" customHeight="1" x14ac:dyDescent="0.25"/>
    <row r="2285" ht="12.75" hidden="1" customHeight="1" x14ac:dyDescent="0.25"/>
    <row r="2286" ht="12.75" hidden="1" customHeight="1" x14ac:dyDescent="0.25"/>
    <row r="2287" ht="12.75" hidden="1" customHeight="1" x14ac:dyDescent="0.25"/>
    <row r="2288" ht="12.75" hidden="1" customHeight="1" x14ac:dyDescent="0.25"/>
    <row r="2289" ht="12.75" hidden="1" customHeight="1" x14ac:dyDescent="0.25"/>
    <row r="2290" ht="12.75" hidden="1" customHeight="1" x14ac:dyDescent="0.25"/>
    <row r="2291" ht="12.75" hidden="1" customHeight="1" x14ac:dyDescent="0.25"/>
    <row r="2292" ht="12.75" hidden="1" customHeight="1" x14ac:dyDescent="0.25"/>
    <row r="2293" ht="12.75" hidden="1" customHeight="1" x14ac:dyDescent="0.25"/>
    <row r="2294" ht="12.75" hidden="1" customHeight="1" x14ac:dyDescent="0.25"/>
    <row r="2295" ht="12.75" hidden="1" customHeight="1" x14ac:dyDescent="0.25"/>
    <row r="2296" ht="12.75" hidden="1" customHeight="1" x14ac:dyDescent="0.25"/>
    <row r="2297" ht="12.75" hidden="1" customHeight="1" x14ac:dyDescent="0.25"/>
    <row r="2298" ht="12.75" hidden="1" customHeight="1" x14ac:dyDescent="0.25"/>
    <row r="2299" ht="12.75" hidden="1" customHeight="1" x14ac:dyDescent="0.25"/>
    <row r="2300" ht="12.75" hidden="1" customHeight="1" x14ac:dyDescent="0.25"/>
    <row r="2301" ht="12.75" hidden="1" customHeight="1" x14ac:dyDescent="0.25"/>
    <row r="2302" ht="12.75" hidden="1" customHeight="1" x14ac:dyDescent="0.25"/>
    <row r="2303" ht="12.75" hidden="1" customHeight="1" x14ac:dyDescent="0.25"/>
    <row r="2304" ht="12.75" hidden="1" customHeight="1" x14ac:dyDescent="0.25"/>
    <row r="2305" ht="12.75" hidden="1" customHeight="1" x14ac:dyDescent="0.25"/>
    <row r="2306" ht="12.75" hidden="1" customHeight="1" x14ac:dyDescent="0.25"/>
    <row r="2307" ht="12.75" hidden="1" customHeight="1" x14ac:dyDescent="0.25"/>
    <row r="2308" ht="12.75" hidden="1" customHeight="1" x14ac:dyDescent="0.25"/>
    <row r="2309" ht="12.75" hidden="1" customHeight="1" x14ac:dyDescent="0.25"/>
    <row r="2310" ht="12.75" hidden="1" customHeight="1" x14ac:dyDescent="0.25"/>
    <row r="2311" ht="12.75" hidden="1" customHeight="1" x14ac:dyDescent="0.25"/>
    <row r="2312" ht="12.75" hidden="1" customHeight="1" x14ac:dyDescent="0.25"/>
    <row r="2313" ht="12.75" hidden="1" customHeight="1" x14ac:dyDescent="0.25"/>
    <row r="2314" ht="12.75" hidden="1" customHeight="1" x14ac:dyDescent="0.25"/>
    <row r="2315" ht="12.75" hidden="1" customHeight="1" x14ac:dyDescent="0.25"/>
    <row r="2316" ht="12.75" hidden="1" customHeight="1" x14ac:dyDescent="0.25"/>
    <row r="2317" ht="12.75" hidden="1" customHeight="1" x14ac:dyDescent="0.25"/>
    <row r="2318" ht="12.75" hidden="1" customHeight="1" x14ac:dyDescent="0.25"/>
    <row r="2319" ht="12.75" hidden="1" customHeight="1" x14ac:dyDescent="0.25"/>
    <row r="2320" ht="12.75" hidden="1" customHeight="1" x14ac:dyDescent="0.25"/>
    <row r="2321" ht="12.75" hidden="1" customHeight="1" x14ac:dyDescent="0.25"/>
    <row r="2322" ht="12.75" hidden="1" customHeight="1" x14ac:dyDescent="0.25"/>
    <row r="2323" ht="12.75" hidden="1" customHeight="1" x14ac:dyDescent="0.25"/>
    <row r="2324" ht="12.75" hidden="1" customHeight="1" x14ac:dyDescent="0.25"/>
    <row r="2325" ht="12.75" hidden="1" customHeight="1" x14ac:dyDescent="0.25"/>
    <row r="2326" ht="12.75" hidden="1" customHeight="1" x14ac:dyDescent="0.25"/>
    <row r="2327" ht="12.75" hidden="1" customHeight="1" x14ac:dyDescent="0.25"/>
    <row r="2328" ht="12.75" hidden="1" customHeight="1" x14ac:dyDescent="0.25"/>
    <row r="2329" ht="12.75" hidden="1" customHeight="1" x14ac:dyDescent="0.25"/>
    <row r="2330" ht="12.75" hidden="1" customHeight="1" x14ac:dyDescent="0.25"/>
    <row r="2331" ht="12.75" hidden="1" customHeight="1" x14ac:dyDescent="0.25"/>
    <row r="2332" ht="12.75" hidden="1" customHeight="1" x14ac:dyDescent="0.25"/>
    <row r="2333" ht="12.75" hidden="1" customHeight="1" x14ac:dyDescent="0.25"/>
    <row r="2334" ht="12.75" hidden="1" customHeight="1" x14ac:dyDescent="0.25"/>
    <row r="2335" ht="12.75" hidden="1" customHeight="1" x14ac:dyDescent="0.25"/>
    <row r="2336" ht="12.75" hidden="1" customHeight="1" x14ac:dyDescent="0.25"/>
    <row r="2337" ht="12.75" hidden="1" customHeight="1" x14ac:dyDescent="0.25"/>
    <row r="2338" ht="12.75" hidden="1" customHeight="1" x14ac:dyDescent="0.25"/>
    <row r="2339" ht="12.75" hidden="1" customHeight="1" x14ac:dyDescent="0.25"/>
    <row r="2340" ht="12.75" hidden="1" customHeight="1" x14ac:dyDescent="0.25"/>
    <row r="2341" ht="12.75" hidden="1" customHeight="1" x14ac:dyDescent="0.25"/>
    <row r="2342" ht="12.75" hidden="1" customHeight="1" x14ac:dyDescent="0.25"/>
    <row r="2343" ht="12.75" hidden="1" customHeight="1" x14ac:dyDescent="0.25"/>
    <row r="2344" ht="12.75" hidden="1" customHeight="1" x14ac:dyDescent="0.25"/>
    <row r="2345" ht="12.75" hidden="1" customHeight="1" x14ac:dyDescent="0.25"/>
    <row r="2346" ht="12.75" hidden="1" customHeight="1" x14ac:dyDescent="0.25"/>
    <row r="2347" ht="12.75" hidden="1" customHeight="1" x14ac:dyDescent="0.25"/>
    <row r="2348" ht="12.75" hidden="1" customHeight="1" x14ac:dyDescent="0.25"/>
    <row r="2349" ht="12.75" hidden="1" customHeight="1" x14ac:dyDescent="0.25"/>
    <row r="2350" ht="12.75" hidden="1" customHeight="1" x14ac:dyDescent="0.25"/>
    <row r="2351" ht="12.75" hidden="1" customHeight="1" x14ac:dyDescent="0.25"/>
    <row r="2352" ht="12.75" hidden="1" customHeight="1" x14ac:dyDescent="0.25"/>
    <row r="2353" ht="12.75" hidden="1" customHeight="1" x14ac:dyDescent="0.25"/>
    <row r="2354" ht="12.75" hidden="1" customHeight="1" x14ac:dyDescent="0.25"/>
    <row r="2355" ht="12.75" hidden="1" customHeight="1" x14ac:dyDescent="0.25"/>
    <row r="2356" ht="12.75" hidden="1" customHeight="1" x14ac:dyDescent="0.25"/>
    <row r="2357" ht="12.75" hidden="1" customHeight="1" x14ac:dyDescent="0.25"/>
    <row r="2358" ht="12.75" hidden="1" customHeight="1" x14ac:dyDescent="0.25"/>
    <row r="2359" ht="12.75" hidden="1" customHeight="1" x14ac:dyDescent="0.25"/>
    <row r="2360" ht="12.75" hidden="1" customHeight="1" x14ac:dyDescent="0.25"/>
    <row r="2361" ht="12.75" hidden="1" customHeight="1" x14ac:dyDescent="0.25"/>
    <row r="2362" ht="12.75" hidden="1" customHeight="1" x14ac:dyDescent="0.25"/>
    <row r="2363" ht="12.75" hidden="1" customHeight="1" x14ac:dyDescent="0.25"/>
    <row r="2364" ht="12.75" hidden="1" customHeight="1" x14ac:dyDescent="0.25"/>
    <row r="2365" ht="12.75" hidden="1" customHeight="1" x14ac:dyDescent="0.25"/>
    <row r="2366" ht="12.75" hidden="1" customHeight="1" x14ac:dyDescent="0.25"/>
    <row r="2367" ht="12.75" hidden="1" customHeight="1" x14ac:dyDescent="0.25"/>
    <row r="2368" ht="12.75" hidden="1" customHeight="1" x14ac:dyDescent="0.25"/>
    <row r="2369" ht="12.75" hidden="1" customHeight="1" x14ac:dyDescent="0.25"/>
    <row r="2370" ht="12.75" hidden="1" customHeight="1" x14ac:dyDescent="0.25"/>
    <row r="2371" ht="12.75" hidden="1" customHeight="1" x14ac:dyDescent="0.25"/>
    <row r="2372" ht="12.75" hidden="1" customHeight="1" x14ac:dyDescent="0.25"/>
    <row r="2373" ht="12.75" hidden="1" customHeight="1" x14ac:dyDescent="0.25"/>
    <row r="2374" ht="12.75" hidden="1" customHeight="1" x14ac:dyDescent="0.25"/>
    <row r="2375" ht="12.75" hidden="1" customHeight="1" x14ac:dyDescent="0.25"/>
    <row r="2376" ht="12.75" hidden="1" customHeight="1" x14ac:dyDescent="0.25"/>
    <row r="2377" ht="12.75" hidden="1" customHeight="1" x14ac:dyDescent="0.25"/>
    <row r="2378" ht="12.75" hidden="1" customHeight="1" x14ac:dyDescent="0.25"/>
    <row r="2379" ht="12.75" hidden="1" customHeight="1" x14ac:dyDescent="0.25"/>
    <row r="2380" ht="12.75" hidden="1" customHeight="1" x14ac:dyDescent="0.25"/>
    <row r="2381" ht="12.75" hidden="1" customHeight="1" x14ac:dyDescent="0.25"/>
    <row r="2382" ht="12.75" hidden="1" customHeight="1" x14ac:dyDescent="0.25"/>
    <row r="2383" ht="12.75" hidden="1" customHeight="1" x14ac:dyDescent="0.25"/>
    <row r="2384" ht="12.75" hidden="1" customHeight="1" x14ac:dyDescent="0.25"/>
    <row r="2385" ht="12.75" hidden="1" customHeight="1" x14ac:dyDescent="0.25"/>
    <row r="2386" ht="12.75" hidden="1" customHeight="1" x14ac:dyDescent="0.25"/>
    <row r="2387" ht="12.75" hidden="1" customHeight="1" x14ac:dyDescent="0.25"/>
    <row r="2388" ht="12.75" hidden="1" customHeight="1" x14ac:dyDescent="0.25"/>
    <row r="2389" ht="12.75" hidden="1" customHeight="1" x14ac:dyDescent="0.25"/>
    <row r="2390" ht="12.75" hidden="1" customHeight="1" x14ac:dyDescent="0.25"/>
    <row r="2391" ht="12.75" hidden="1" customHeight="1" x14ac:dyDescent="0.25"/>
    <row r="2392" ht="12.75" hidden="1" customHeight="1" x14ac:dyDescent="0.25"/>
    <row r="2393" ht="12.75" hidden="1" customHeight="1" x14ac:dyDescent="0.25"/>
    <row r="2394" ht="12.75" hidden="1" customHeight="1" x14ac:dyDescent="0.25"/>
    <row r="2395" ht="12.75" hidden="1" customHeight="1" x14ac:dyDescent="0.25"/>
    <row r="2396" ht="12.75" hidden="1" customHeight="1" x14ac:dyDescent="0.25"/>
    <row r="2397" ht="12.75" hidden="1" customHeight="1" x14ac:dyDescent="0.25"/>
    <row r="2398" ht="12.75" hidden="1" customHeight="1" x14ac:dyDescent="0.25"/>
    <row r="2399" ht="12.75" hidden="1" customHeight="1" x14ac:dyDescent="0.25"/>
    <row r="2400" ht="12.75" hidden="1" customHeight="1" x14ac:dyDescent="0.25"/>
    <row r="2401" ht="12.75" hidden="1" customHeight="1" x14ac:dyDescent="0.25"/>
    <row r="2402" ht="12.75" hidden="1" customHeight="1" x14ac:dyDescent="0.25"/>
    <row r="2403" ht="12.75" hidden="1" customHeight="1" x14ac:dyDescent="0.25"/>
    <row r="2404" ht="12.75" hidden="1" customHeight="1" x14ac:dyDescent="0.25"/>
    <row r="2405" ht="12.75" hidden="1" customHeight="1" x14ac:dyDescent="0.25"/>
    <row r="2406" ht="12.75" hidden="1" customHeight="1" x14ac:dyDescent="0.25"/>
    <row r="2407" ht="12.75" hidden="1" customHeight="1" x14ac:dyDescent="0.25"/>
    <row r="2408" ht="12.75" hidden="1" customHeight="1" x14ac:dyDescent="0.25"/>
    <row r="2409" ht="12.75" hidden="1" customHeight="1" x14ac:dyDescent="0.25"/>
    <row r="2410" ht="12.75" hidden="1" customHeight="1" x14ac:dyDescent="0.25"/>
    <row r="2411" ht="12.75" hidden="1" customHeight="1" x14ac:dyDescent="0.25"/>
    <row r="2412" ht="12.75" hidden="1" customHeight="1" x14ac:dyDescent="0.25"/>
    <row r="2413" ht="12.75" hidden="1" customHeight="1" x14ac:dyDescent="0.25"/>
    <row r="2414" ht="12.75" hidden="1" customHeight="1" x14ac:dyDescent="0.25"/>
    <row r="2415" ht="12.75" hidden="1" customHeight="1" x14ac:dyDescent="0.25"/>
    <row r="2416" ht="12.75" hidden="1" customHeight="1" x14ac:dyDescent="0.25"/>
    <row r="2417" ht="12.75" hidden="1" customHeight="1" x14ac:dyDescent="0.25"/>
    <row r="2418" ht="12.75" hidden="1" customHeight="1" x14ac:dyDescent="0.25"/>
    <row r="2419" ht="12.75" hidden="1" customHeight="1" x14ac:dyDescent="0.25"/>
    <row r="2420" ht="12.75" hidden="1" customHeight="1" x14ac:dyDescent="0.25"/>
    <row r="2421" ht="12.75" hidden="1" customHeight="1" x14ac:dyDescent="0.25"/>
    <row r="2422" ht="12.75" hidden="1" customHeight="1" x14ac:dyDescent="0.25"/>
    <row r="2423" ht="12.75" hidden="1" customHeight="1" x14ac:dyDescent="0.25"/>
    <row r="2424" ht="12.75" hidden="1" customHeight="1" x14ac:dyDescent="0.25"/>
    <row r="2425" ht="12.75" hidden="1" customHeight="1" x14ac:dyDescent="0.25"/>
    <row r="2426" ht="12.75" hidden="1" customHeight="1" x14ac:dyDescent="0.25"/>
    <row r="2427" ht="12.75" hidden="1" customHeight="1" x14ac:dyDescent="0.25"/>
    <row r="2428" ht="12.75" hidden="1" customHeight="1" x14ac:dyDescent="0.25"/>
    <row r="2429" ht="12.75" hidden="1" customHeight="1" x14ac:dyDescent="0.25"/>
    <row r="2430" ht="12.75" hidden="1" customHeight="1" x14ac:dyDescent="0.25"/>
    <row r="2431" ht="12.75" hidden="1" customHeight="1" x14ac:dyDescent="0.25"/>
    <row r="2432" ht="12.75" hidden="1" customHeight="1" x14ac:dyDescent="0.25"/>
    <row r="2433" ht="12.75" hidden="1" customHeight="1" x14ac:dyDescent="0.25"/>
    <row r="2434" ht="12.75" hidden="1" customHeight="1" x14ac:dyDescent="0.25"/>
    <row r="2435" ht="12.75" hidden="1" customHeight="1" x14ac:dyDescent="0.25"/>
    <row r="2436" ht="12.75" hidden="1" customHeight="1" x14ac:dyDescent="0.25"/>
    <row r="2437" ht="12.75" hidden="1" customHeight="1" x14ac:dyDescent="0.25"/>
    <row r="2438" ht="12.75" hidden="1" customHeight="1" x14ac:dyDescent="0.25"/>
    <row r="2439" ht="12.75" hidden="1" customHeight="1" x14ac:dyDescent="0.25"/>
    <row r="2440" ht="12.75" hidden="1" customHeight="1" x14ac:dyDescent="0.25"/>
    <row r="2441" ht="12.75" hidden="1" customHeight="1" x14ac:dyDescent="0.25"/>
    <row r="2442" ht="12.75" hidden="1" customHeight="1" x14ac:dyDescent="0.25"/>
    <row r="2443" ht="12.75" hidden="1" customHeight="1" x14ac:dyDescent="0.25"/>
    <row r="2444" ht="12.75" hidden="1" customHeight="1" x14ac:dyDescent="0.25"/>
    <row r="2445" ht="12.75" hidden="1" customHeight="1" x14ac:dyDescent="0.25"/>
    <row r="2446" ht="12.75" hidden="1" customHeight="1" x14ac:dyDescent="0.25"/>
    <row r="2447" ht="12.75" hidden="1" customHeight="1" x14ac:dyDescent="0.25"/>
    <row r="2448" ht="12.75" hidden="1" customHeight="1" x14ac:dyDescent="0.25"/>
    <row r="2449" ht="12.75" hidden="1" customHeight="1" x14ac:dyDescent="0.25"/>
    <row r="2450" ht="12.75" hidden="1" customHeight="1" x14ac:dyDescent="0.25"/>
    <row r="2451" ht="12.75" hidden="1" customHeight="1" x14ac:dyDescent="0.25"/>
    <row r="2452" ht="12.75" hidden="1" customHeight="1" x14ac:dyDescent="0.25"/>
    <row r="2453" ht="12.75" hidden="1" customHeight="1" x14ac:dyDescent="0.25"/>
    <row r="2454" ht="12.75" hidden="1" customHeight="1" x14ac:dyDescent="0.25"/>
    <row r="2455" ht="12.75" hidden="1" customHeight="1" x14ac:dyDescent="0.25"/>
    <row r="2456" ht="12.75" hidden="1" customHeight="1" x14ac:dyDescent="0.25"/>
    <row r="2457" ht="12.75" hidden="1" customHeight="1" x14ac:dyDescent="0.25"/>
    <row r="2458" ht="12.75" hidden="1" customHeight="1" x14ac:dyDescent="0.25"/>
    <row r="2459" ht="12.75" hidden="1" customHeight="1" x14ac:dyDescent="0.25"/>
    <row r="2460" ht="12.75" hidden="1" customHeight="1" x14ac:dyDescent="0.25"/>
    <row r="2461" ht="12.75" hidden="1" customHeight="1" x14ac:dyDescent="0.25"/>
    <row r="2462" ht="12.75" hidden="1" customHeight="1" x14ac:dyDescent="0.25"/>
    <row r="2463" ht="12.75" hidden="1" customHeight="1" x14ac:dyDescent="0.25"/>
    <row r="2464" ht="12.75" hidden="1" customHeight="1" x14ac:dyDescent="0.25"/>
    <row r="2465" ht="12.75" hidden="1" customHeight="1" x14ac:dyDescent="0.25"/>
    <row r="2466" ht="12.75" hidden="1" customHeight="1" x14ac:dyDescent="0.25"/>
    <row r="2467" ht="12.75" hidden="1" customHeight="1" x14ac:dyDescent="0.25"/>
    <row r="2468" ht="12.75" hidden="1" customHeight="1" x14ac:dyDescent="0.25"/>
    <row r="2469" ht="12.75" hidden="1" customHeight="1" x14ac:dyDescent="0.25"/>
    <row r="2470" ht="12.75" hidden="1" customHeight="1" x14ac:dyDescent="0.25"/>
    <row r="2471" ht="12.75" hidden="1" customHeight="1" x14ac:dyDescent="0.25"/>
    <row r="2472" ht="12.75" hidden="1" customHeight="1" x14ac:dyDescent="0.25"/>
    <row r="2473" ht="12.75" hidden="1" customHeight="1" x14ac:dyDescent="0.25"/>
    <row r="2474" ht="12.75" hidden="1" customHeight="1" x14ac:dyDescent="0.25"/>
    <row r="2475" ht="12.75" hidden="1" customHeight="1" x14ac:dyDescent="0.25"/>
    <row r="2476" ht="12.75" hidden="1" customHeight="1" x14ac:dyDescent="0.25"/>
    <row r="2477" ht="12.75" hidden="1" customHeight="1" x14ac:dyDescent="0.25"/>
    <row r="2478" ht="12.75" hidden="1" customHeight="1" x14ac:dyDescent="0.25"/>
    <row r="2479" ht="12.75" hidden="1" customHeight="1" x14ac:dyDescent="0.25"/>
    <row r="2480" ht="12.75" hidden="1" customHeight="1" x14ac:dyDescent="0.25"/>
    <row r="2481" ht="12.75" hidden="1" customHeight="1" x14ac:dyDescent="0.25"/>
    <row r="2482" ht="12.75" hidden="1" customHeight="1" x14ac:dyDescent="0.25"/>
    <row r="2483" ht="12.75" hidden="1" customHeight="1" x14ac:dyDescent="0.25"/>
    <row r="2484" ht="12.75" hidden="1" customHeight="1" x14ac:dyDescent="0.25"/>
    <row r="2485" ht="12.75" hidden="1" customHeight="1" x14ac:dyDescent="0.25"/>
    <row r="2486" ht="12.75" hidden="1" customHeight="1" x14ac:dyDescent="0.25"/>
    <row r="2487" ht="12.75" hidden="1" customHeight="1" x14ac:dyDescent="0.25"/>
    <row r="2488" ht="12.75" hidden="1" customHeight="1" x14ac:dyDescent="0.25"/>
    <row r="2489" ht="12.75" hidden="1" customHeight="1" x14ac:dyDescent="0.25"/>
    <row r="2490" ht="12.75" hidden="1" customHeight="1" x14ac:dyDescent="0.25"/>
    <row r="2491" ht="12.75" hidden="1" customHeight="1" x14ac:dyDescent="0.25"/>
    <row r="2492" ht="12.75" hidden="1" customHeight="1" x14ac:dyDescent="0.25"/>
    <row r="2493" ht="12.75" hidden="1" customHeight="1" x14ac:dyDescent="0.25"/>
    <row r="2494" ht="12.75" hidden="1" customHeight="1" x14ac:dyDescent="0.25"/>
    <row r="2495" ht="12.75" hidden="1" customHeight="1" x14ac:dyDescent="0.25"/>
    <row r="2496" ht="12.75" hidden="1" customHeight="1" x14ac:dyDescent="0.25"/>
    <row r="2497" ht="12.75" hidden="1" customHeight="1" x14ac:dyDescent="0.25"/>
    <row r="2498" ht="12.75" hidden="1" customHeight="1" x14ac:dyDescent="0.25"/>
    <row r="2499" ht="12.75" hidden="1" customHeight="1" x14ac:dyDescent="0.25"/>
    <row r="2500" ht="12.75" hidden="1" customHeight="1" x14ac:dyDescent="0.25"/>
    <row r="2501" ht="12.75" hidden="1" customHeight="1" x14ac:dyDescent="0.25"/>
  </sheetData>
  <mergeCells count="74">
    <mergeCell ref="B8:L8"/>
    <mergeCell ref="Y11:Z11"/>
    <mergeCell ref="C13:D13"/>
    <mergeCell ref="E13:F13"/>
    <mergeCell ref="G13:H13"/>
    <mergeCell ref="I13:J13"/>
    <mergeCell ref="K13:L13"/>
    <mergeCell ref="M13:N13"/>
    <mergeCell ref="AI13:AI14"/>
    <mergeCell ref="AI15:AI16"/>
    <mergeCell ref="AI17:AI18"/>
    <mergeCell ref="AI19:AI24"/>
    <mergeCell ref="O20:O32"/>
    <mergeCell ref="P22:P36"/>
    <mergeCell ref="Q25:Q40"/>
    <mergeCell ref="AI27:AI32"/>
    <mergeCell ref="R28:R44"/>
    <mergeCell ref="S33:S49"/>
    <mergeCell ref="M66:N66"/>
    <mergeCell ref="AI34:AI38"/>
    <mergeCell ref="T37:T54"/>
    <mergeCell ref="AI39:AI43"/>
    <mergeCell ref="U41:U59"/>
    <mergeCell ref="AI44:AI47"/>
    <mergeCell ref="V46:V64"/>
    <mergeCell ref="AI48:AI52"/>
    <mergeCell ref="AI53:AI57"/>
    <mergeCell ref="AI58:AI63"/>
    <mergeCell ref="C66:D66"/>
    <mergeCell ref="E66:F66"/>
    <mergeCell ref="G66:H66"/>
    <mergeCell ref="I66:J66"/>
    <mergeCell ref="K66:L66"/>
    <mergeCell ref="Y68:Z68"/>
    <mergeCell ref="C71:D71"/>
    <mergeCell ref="E71:F71"/>
    <mergeCell ref="G71:H71"/>
    <mergeCell ref="I71:J71"/>
    <mergeCell ref="K71:L71"/>
    <mergeCell ref="M71:N71"/>
    <mergeCell ref="P71:Q71"/>
    <mergeCell ref="M96:N96"/>
    <mergeCell ref="P77:Q77"/>
    <mergeCell ref="AA82:AB82"/>
    <mergeCell ref="C87:D87"/>
    <mergeCell ref="E87:F87"/>
    <mergeCell ref="G87:H87"/>
    <mergeCell ref="I87:J87"/>
    <mergeCell ref="K87:L87"/>
    <mergeCell ref="M87:N87"/>
    <mergeCell ref="P87:Q87"/>
    <mergeCell ref="C77:D77"/>
    <mergeCell ref="E77:F77"/>
    <mergeCell ref="G77:H77"/>
    <mergeCell ref="I77:J77"/>
    <mergeCell ref="K77:L77"/>
    <mergeCell ref="M77:N77"/>
    <mergeCell ref="C96:D96"/>
    <mergeCell ref="E96:F96"/>
    <mergeCell ref="G96:H96"/>
    <mergeCell ref="I96:J96"/>
    <mergeCell ref="K96:L96"/>
    <mergeCell ref="M114:N114"/>
    <mergeCell ref="C109:D109"/>
    <mergeCell ref="E109:F109"/>
    <mergeCell ref="G109:H109"/>
    <mergeCell ref="I109:J109"/>
    <mergeCell ref="K109:L109"/>
    <mergeCell ref="M109:N109"/>
    <mergeCell ref="C114:D114"/>
    <mergeCell ref="E114:F114"/>
    <mergeCell ref="G114:H114"/>
    <mergeCell ref="I114:J114"/>
    <mergeCell ref="K114:L114"/>
  </mergeCells>
  <printOptions horizontalCentered="1" verticalCentered="1"/>
  <pageMargins left="0" right="0" top="0" bottom="0" header="0.31496062992125984" footer="0.31496062992125984"/>
  <pageSetup paperSize="9" scale="31"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3742-4BF9-4F27-A1B0-57FB7D02AA68}">
  <dimension ref="A2:I52"/>
  <sheetViews>
    <sheetView topLeftCell="A2" workbookViewId="0">
      <selection activeCell="H9" sqref="H9"/>
    </sheetView>
  </sheetViews>
  <sheetFormatPr defaultRowHeight="14.5" x14ac:dyDescent="0.35"/>
  <cols>
    <col min="1" max="1" width="12.54296875" customWidth="1"/>
    <col min="2" max="2" width="12" customWidth="1"/>
    <col min="3" max="3" width="13" customWidth="1"/>
    <col min="4" max="4" width="13.54296875" customWidth="1"/>
    <col min="6" max="6" width="12.54296875" customWidth="1"/>
    <col min="7" max="8" width="11.81640625" customWidth="1"/>
    <col min="9" max="9" width="13.54296875" customWidth="1"/>
  </cols>
  <sheetData>
    <row r="2" spans="1:9" ht="21" x14ac:dyDescent="0.5">
      <c r="A2" s="401" t="s">
        <v>353</v>
      </c>
      <c r="B2" s="401"/>
      <c r="C2" s="401"/>
      <c r="D2" s="401"/>
      <c r="E2" s="401"/>
      <c r="F2" s="401"/>
      <c r="G2" s="401"/>
      <c r="H2" s="401"/>
      <c r="I2" s="401"/>
    </row>
    <row r="3" spans="1:9" ht="15" customHeight="1" thickBot="1" x14ac:dyDescent="0.55000000000000004">
      <c r="B3" s="342"/>
      <c r="C3" s="342"/>
      <c r="D3" s="342"/>
      <c r="E3" s="342"/>
      <c r="F3" s="342"/>
      <c r="G3" s="342"/>
      <c r="H3" s="342"/>
      <c r="I3" s="342"/>
    </row>
    <row r="4" spans="1:9" ht="27.5" thickBot="1" x14ac:dyDescent="0.4">
      <c r="A4" s="343" t="s">
        <v>185</v>
      </c>
      <c r="B4" s="343" t="s">
        <v>354</v>
      </c>
      <c r="C4" s="344" t="s">
        <v>355</v>
      </c>
      <c r="D4" s="345" t="s">
        <v>190</v>
      </c>
      <c r="F4" s="343" t="s">
        <v>185</v>
      </c>
      <c r="G4" s="343" t="s">
        <v>354</v>
      </c>
      <c r="H4" s="344" t="s">
        <v>355</v>
      </c>
      <c r="I4" s="345" t="s">
        <v>190</v>
      </c>
    </row>
    <row r="5" spans="1:9" ht="15" customHeight="1" x14ac:dyDescent="0.35">
      <c r="A5" s="346">
        <v>1</v>
      </c>
      <c r="B5" s="347">
        <v>17364</v>
      </c>
      <c r="C5" s="348">
        <v>17842</v>
      </c>
      <c r="D5" s="397">
        <v>1</v>
      </c>
      <c r="E5" s="349"/>
      <c r="F5" s="346">
        <v>27</v>
      </c>
      <c r="G5" s="348">
        <v>30507</v>
      </c>
      <c r="H5" s="348">
        <v>31346</v>
      </c>
      <c r="I5" s="397">
        <v>7</v>
      </c>
    </row>
    <row r="6" spans="1:9" ht="15" customHeight="1" x14ac:dyDescent="0.35">
      <c r="A6" s="346">
        <v>1.5</v>
      </c>
      <c r="B6" s="347">
        <v>17538</v>
      </c>
      <c r="C6" s="348">
        <v>18020</v>
      </c>
      <c r="D6" s="398"/>
      <c r="E6" s="349"/>
      <c r="F6" s="346">
        <v>27.5</v>
      </c>
      <c r="G6" s="348">
        <v>30939</v>
      </c>
      <c r="H6" s="348">
        <v>31790</v>
      </c>
      <c r="I6" s="398"/>
    </row>
    <row r="7" spans="1:9" ht="15" customHeight="1" thickBot="1" x14ac:dyDescent="0.4">
      <c r="A7" s="346">
        <v>2</v>
      </c>
      <c r="B7" s="347">
        <v>17711</v>
      </c>
      <c r="C7" s="348">
        <v>18198</v>
      </c>
      <c r="D7" s="399"/>
      <c r="E7" s="349"/>
      <c r="F7" s="346">
        <v>28</v>
      </c>
      <c r="G7" s="348">
        <v>31371</v>
      </c>
      <c r="H7" s="348">
        <v>32234</v>
      </c>
      <c r="I7" s="398"/>
    </row>
    <row r="8" spans="1:9" ht="15" customHeight="1" x14ac:dyDescent="0.35">
      <c r="A8" s="346">
        <v>3</v>
      </c>
      <c r="B8" s="347">
        <v>18065</v>
      </c>
      <c r="C8" s="348">
        <v>18562</v>
      </c>
      <c r="D8" s="394">
        <v>2</v>
      </c>
      <c r="E8" s="349"/>
      <c r="F8" s="346">
        <v>28.5</v>
      </c>
      <c r="G8" s="348">
        <v>31700</v>
      </c>
      <c r="H8" s="348">
        <v>32572</v>
      </c>
      <c r="I8" s="398"/>
    </row>
    <row r="9" spans="1:9" ht="15" customHeight="1" x14ac:dyDescent="0.35">
      <c r="A9" s="346">
        <v>3.5</v>
      </c>
      <c r="B9" s="347">
        <v>18245.5</v>
      </c>
      <c r="C9" s="348">
        <v>18747</v>
      </c>
      <c r="D9" s="395"/>
      <c r="E9" s="349"/>
      <c r="F9" s="346">
        <v>29</v>
      </c>
      <c r="G9" s="348">
        <v>32029</v>
      </c>
      <c r="H9" s="348">
        <v>32910</v>
      </c>
      <c r="I9" s="398"/>
    </row>
    <row r="10" spans="1:9" ht="15" customHeight="1" thickBot="1" x14ac:dyDescent="0.4">
      <c r="A10" s="346">
        <v>4</v>
      </c>
      <c r="B10" s="347">
        <v>18426</v>
      </c>
      <c r="C10" s="348">
        <v>18933</v>
      </c>
      <c r="D10" s="396"/>
      <c r="E10" s="349"/>
      <c r="F10" s="346">
        <v>29.5</v>
      </c>
      <c r="G10" s="348">
        <v>32453.5</v>
      </c>
      <c r="H10" s="348">
        <v>33346</v>
      </c>
      <c r="I10" s="398"/>
    </row>
    <row r="11" spans="1:9" ht="15" customHeight="1" x14ac:dyDescent="0.35">
      <c r="A11" s="346">
        <v>5</v>
      </c>
      <c r="B11" s="347">
        <v>18795</v>
      </c>
      <c r="C11" s="348">
        <v>19312</v>
      </c>
      <c r="D11" s="397">
        <v>3</v>
      </c>
      <c r="E11" s="349"/>
      <c r="F11" s="346">
        <v>30</v>
      </c>
      <c r="G11" s="348">
        <v>32878</v>
      </c>
      <c r="H11" s="348">
        <v>33782</v>
      </c>
      <c r="I11" s="398"/>
    </row>
    <row r="12" spans="1:9" ht="15" customHeight="1" x14ac:dyDescent="0.35">
      <c r="A12" s="346">
        <v>5.5</v>
      </c>
      <c r="B12" s="347">
        <v>18983</v>
      </c>
      <c r="C12" s="348">
        <v>19505</v>
      </c>
      <c r="D12" s="398"/>
      <c r="E12" s="349"/>
      <c r="F12" s="346">
        <v>30.5</v>
      </c>
      <c r="G12" s="348">
        <v>33338.5</v>
      </c>
      <c r="H12" s="348">
        <v>34255</v>
      </c>
      <c r="I12" s="398"/>
    </row>
    <row r="13" spans="1:9" ht="15" customHeight="1" thickBot="1" x14ac:dyDescent="0.4">
      <c r="A13" s="346">
        <v>6</v>
      </c>
      <c r="B13" s="347">
        <v>19171</v>
      </c>
      <c r="C13" s="348">
        <v>19698</v>
      </c>
      <c r="D13" s="399"/>
      <c r="E13" s="349"/>
      <c r="F13" s="346">
        <v>31</v>
      </c>
      <c r="G13" s="348">
        <v>33799</v>
      </c>
      <c r="H13" s="348">
        <v>34728</v>
      </c>
      <c r="I13" s="399"/>
    </row>
    <row r="14" spans="1:9" ht="15" customHeight="1" x14ac:dyDescent="0.35">
      <c r="A14" s="346">
        <v>7</v>
      </c>
      <c r="B14" s="347">
        <v>19554</v>
      </c>
      <c r="C14" s="348">
        <v>20092</v>
      </c>
      <c r="D14" s="394">
        <v>4</v>
      </c>
      <c r="E14" s="349"/>
      <c r="F14" s="346">
        <v>32</v>
      </c>
      <c r="G14" s="348">
        <v>34788</v>
      </c>
      <c r="H14" s="348">
        <v>35745</v>
      </c>
      <c r="I14" s="394">
        <v>8</v>
      </c>
    </row>
    <row r="15" spans="1:9" ht="15" customHeight="1" x14ac:dyDescent="0.35">
      <c r="A15" s="346">
        <v>7.5</v>
      </c>
      <c r="B15" s="347">
        <v>19749.5</v>
      </c>
      <c r="C15" s="348">
        <v>20293</v>
      </c>
      <c r="D15" s="395"/>
      <c r="E15" s="349"/>
      <c r="F15" s="346">
        <v>32.5</v>
      </c>
      <c r="G15" s="348">
        <v>35361</v>
      </c>
      <c r="H15" s="348">
        <v>36333</v>
      </c>
      <c r="I15" s="395"/>
    </row>
    <row r="16" spans="1:9" ht="15" customHeight="1" x14ac:dyDescent="0.35">
      <c r="A16" s="346">
        <v>8</v>
      </c>
      <c r="B16" s="347">
        <v>19945</v>
      </c>
      <c r="C16" s="348">
        <v>20493</v>
      </c>
      <c r="D16" s="395"/>
      <c r="E16" s="349"/>
      <c r="F16" s="346">
        <v>33</v>
      </c>
      <c r="G16" s="348">
        <v>35934</v>
      </c>
      <c r="H16" s="348">
        <v>36922</v>
      </c>
      <c r="I16" s="395"/>
    </row>
    <row r="17" spans="1:9" ht="15" customHeight="1" x14ac:dyDescent="0.35">
      <c r="A17" s="346">
        <v>8.5</v>
      </c>
      <c r="B17" s="347">
        <v>20144.5</v>
      </c>
      <c r="C17" s="348">
        <v>20698</v>
      </c>
      <c r="D17" s="395"/>
      <c r="E17" s="349"/>
      <c r="F17" s="346">
        <v>33.5</v>
      </c>
      <c r="G17" s="348">
        <v>36405</v>
      </c>
      <c r="H17" s="348">
        <v>37406</v>
      </c>
      <c r="I17" s="395"/>
    </row>
    <row r="18" spans="1:9" ht="15" customHeight="1" x14ac:dyDescent="0.35">
      <c r="A18" s="346">
        <v>9</v>
      </c>
      <c r="B18" s="347">
        <v>20344</v>
      </c>
      <c r="C18" s="348">
        <v>20903</v>
      </c>
      <c r="D18" s="395"/>
      <c r="E18" s="349"/>
      <c r="F18" s="346">
        <v>34</v>
      </c>
      <c r="G18" s="348">
        <v>36876</v>
      </c>
      <c r="H18" s="348">
        <v>37890</v>
      </c>
      <c r="I18" s="395"/>
    </row>
    <row r="19" spans="1:9" ht="15" customHeight="1" x14ac:dyDescent="0.35">
      <c r="A19" s="346">
        <v>9.5</v>
      </c>
      <c r="B19" s="347">
        <v>20584</v>
      </c>
      <c r="C19" s="348">
        <v>21150</v>
      </c>
      <c r="D19" s="395"/>
      <c r="E19" s="349"/>
      <c r="F19" s="346">
        <v>34.5</v>
      </c>
      <c r="G19" s="348">
        <v>37362.5</v>
      </c>
      <c r="H19" s="348">
        <v>38390</v>
      </c>
      <c r="I19" s="395"/>
    </row>
    <row r="20" spans="1:9" ht="15" customHeight="1" thickBot="1" x14ac:dyDescent="0.4">
      <c r="A20" s="346">
        <v>10</v>
      </c>
      <c r="B20" s="347">
        <v>20751</v>
      </c>
      <c r="C20" s="348">
        <v>21322</v>
      </c>
      <c r="D20" s="395"/>
      <c r="E20" s="349"/>
      <c r="F20" s="346">
        <v>35</v>
      </c>
      <c r="G20" s="348">
        <v>37849</v>
      </c>
      <c r="H20" s="348">
        <v>38890</v>
      </c>
      <c r="I20" s="396"/>
    </row>
    <row r="21" spans="1:9" ht="15" customHeight="1" x14ac:dyDescent="0.35">
      <c r="A21" s="346">
        <v>10.5</v>
      </c>
      <c r="B21" s="347">
        <v>20958.5</v>
      </c>
      <c r="C21" s="348">
        <v>21535</v>
      </c>
      <c r="D21" s="395"/>
      <c r="E21" s="349"/>
      <c r="F21" s="346">
        <v>36</v>
      </c>
      <c r="G21" s="348">
        <v>38813</v>
      </c>
      <c r="H21" s="348">
        <v>39880</v>
      </c>
      <c r="I21" s="397">
        <v>9</v>
      </c>
    </row>
    <row r="22" spans="1:9" ht="15" customHeight="1" x14ac:dyDescent="0.35">
      <c r="A22" s="346">
        <v>11</v>
      </c>
      <c r="B22" s="347">
        <v>21166</v>
      </c>
      <c r="C22" s="348">
        <v>21748</v>
      </c>
      <c r="D22" s="395"/>
      <c r="E22" s="349"/>
      <c r="F22" s="346">
        <v>36.5</v>
      </c>
      <c r="G22" s="348">
        <v>39297.5</v>
      </c>
      <c r="H22" s="348">
        <v>40378</v>
      </c>
      <c r="I22" s="398"/>
    </row>
    <row r="23" spans="1:9" ht="15" customHeight="1" x14ac:dyDescent="0.35">
      <c r="A23" s="346">
        <v>11.5</v>
      </c>
      <c r="B23" s="347">
        <v>21377.5</v>
      </c>
      <c r="C23" s="348">
        <v>21965</v>
      </c>
      <c r="D23" s="395"/>
      <c r="E23" s="349"/>
      <c r="F23" s="346">
        <v>37</v>
      </c>
      <c r="G23" s="348">
        <v>39782</v>
      </c>
      <c r="H23" s="348">
        <v>40876</v>
      </c>
      <c r="I23" s="398"/>
    </row>
    <row r="24" spans="1:9" ht="15" customHeight="1" thickBot="1" x14ac:dyDescent="0.4">
      <c r="A24" s="346">
        <v>12</v>
      </c>
      <c r="B24" s="347">
        <v>21589</v>
      </c>
      <c r="C24" s="348">
        <v>22183</v>
      </c>
      <c r="D24" s="395"/>
      <c r="E24" s="349"/>
      <c r="F24" s="346">
        <v>37.5</v>
      </c>
      <c r="G24" s="348">
        <v>40271</v>
      </c>
      <c r="H24" s="348">
        <v>41378</v>
      </c>
      <c r="I24" s="398"/>
    </row>
    <row r="25" spans="1:9" ht="15" customHeight="1" x14ac:dyDescent="0.35">
      <c r="A25" s="346">
        <v>15</v>
      </c>
      <c r="B25" s="347">
        <v>22911</v>
      </c>
      <c r="C25" s="348">
        <v>23541</v>
      </c>
      <c r="D25" s="397">
        <v>5</v>
      </c>
      <c r="E25" s="349"/>
      <c r="F25" s="346">
        <v>38</v>
      </c>
      <c r="G25" s="348">
        <v>40760</v>
      </c>
      <c r="H25" s="348">
        <v>41881</v>
      </c>
      <c r="I25" s="398"/>
    </row>
    <row r="26" spans="1:9" ht="15" customHeight="1" x14ac:dyDescent="0.35">
      <c r="A26" s="346">
        <v>15.5</v>
      </c>
      <c r="B26" s="347">
        <v>23211</v>
      </c>
      <c r="C26" s="348">
        <v>23849</v>
      </c>
      <c r="D26" s="398"/>
      <c r="E26" s="349"/>
      <c r="F26" s="346">
        <v>38.5</v>
      </c>
      <c r="G26" s="348">
        <v>41217.5</v>
      </c>
      <c r="H26" s="348">
        <v>42351</v>
      </c>
      <c r="I26" s="398"/>
    </row>
    <row r="27" spans="1:9" ht="15" customHeight="1" x14ac:dyDescent="0.35">
      <c r="A27" s="346">
        <v>16</v>
      </c>
      <c r="B27" s="347">
        <v>23369</v>
      </c>
      <c r="C27" s="348">
        <v>24012</v>
      </c>
      <c r="D27" s="398"/>
      <c r="E27" s="349"/>
      <c r="F27" s="346">
        <v>39</v>
      </c>
      <c r="G27" s="348">
        <v>41675</v>
      </c>
      <c r="H27" s="348">
        <v>42821</v>
      </c>
      <c r="I27" s="398"/>
    </row>
    <row r="28" spans="1:9" ht="15" customHeight="1" x14ac:dyDescent="0.35">
      <c r="A28" s="346">
        <v>16.5</v>
      </c>
      <c r="B28" s="347">
        <v>23602.5</v>
      </c>
      <c r="C28" s="348">
        <v>24252</v>
      </c>
      <c r="D28" s="398"/>
      <c r="E28" s="349"/>
      <c r="F28" s="346">
        <v>39.5</v>
      </c>
      <c r="G28" s="348">
        <v>42179</v>
      </c>
      <c r="H28" s="348">
        <v>43339</v>
      </c>
      <c r="I28" s="398"/>
    </row>
    <row r="29" spans="1:9" ht="15" customHeight="1" thickBot="1" x14ac:dyDescent="0.4">
      <c r="A29" s="346">
        <v>17</v>
      </c>
      <c r="B29" s="347">
        <v>23836</v>
      </c>
      <c r="C29" s="348">
        <v>24491</v>
      </c>
      <c r="D29" s="398"/>
      <c r="E29" s="349"/>
      <c r="F29" s="346">
        <v>40</v>
      </c>
      <c r="G29" s="348">
        <v>42683</v>
      </c>
      <c r="H29" s="348">
        <v>43857</v>
      </c>
      <c r="I29" s="399"/>
    </row>
    <row r="30" spans="1:9" ht="15" customHeight="1" x14ac:dyDescent="0.35">
      <c r="A30" s="346">
        <v>17.5</v>
      </c>
      <c r="B30" s="347">
        <v>24074.5</v>
      </c>
      <c r="C30" s="348">
        <v>24737</v>
      </c>
      <c r="D30" s="398"/>
      <c r="E30" s="349"/>
      <c r="F30" s="346">
        <v>41</v>
      </c>
      <c r="G30" s="348">
        <v>43662</v>
      </c>
      <c r="H30" s="348">
        <v>44863</v>
      </c>
      <c r="I30" s="394">
        <v>10</v>
      </c>
    </row>
    <row r="31" spans="1:9" ht="15" customHeight="1" x14ac:dyDescent="0.35">
      <c r="A31" s="346">
        <v>18</v>
      </c>
      <c r="B31" s="347">
        <v>24313</v>
      </c>
      <c r="C31" s="348">
        <v>24982</v>
      </c>
      <c r="D31" s="398"/>
      <c r="E31" s="349"/>
      <c r="F31" s="346">
        <v>41.5</v>
      </c>
      <c r="G31" s="348">
        <v>44147</v>
      </c>
      <c r="H31" s="348">
        <v>45361</v>
      </c>
      <c r="I31" s="395"/>
    </row>
    <row r="32" spans="1:9" ht="15" customHeight="1" x14ac:dyDescent="0.35">
      <c r="A32" s="346">
        <v>18.5</v>
      </c>
      <c r="B32" s="347">
        <v>24556</v>
      </c>
      <c r="C32" s="348">
        <v>25231</v>
      </c>
      <c r="D32" s="398"/>
      <c r="E32" s="349"/>
      <c r="F32" s="346">
        <v>42</v>
      </c>
      <c r="G32" s="348">
        <v>44632</v>
      </c>
      <c r="H32" s="348">
        <v>45859</v>
      </c>
      <c r="I32" s="395"/>
    </row>
    <row r="33" spans="1:9" ht="15" customHeight="1" x14ac:dyDescent="0.35">
      <c r="A33" s="346">
        <v>19</v>
      </c>
      <c r="B33" s="347">
        <v>24799</v>
      </c>
      <c r="C33" s="348">
        <v>25481</v>
      </c>
      <c r="D33" s="398"/>
      <c r="E33" s="349"/>
      <c r="F33" s="346">
        <v>42.5</v>
      </c>
      <c r="G33" s="348">
        <v>45111.5</v>
      </c>
      <c r="H33" s="348">
        <v>46352</v>
      </c>
      <c r="I33" s="395"/>
    </row>
    <row r="34" spans="1:9" ht="15" customHeight="1" x14ac:dyDescent="0.35">
      <c r="A34" s="346">
        <v>19.5</v>
      </c>
      <c r="B34" s="347">
        <v>25047</v>
      </c>
      <c r="C34" s="348">
        <v>25736</v>
      </c>
      <c r="D34" s="398"/>
      <c r="E34" s="349"/>
      <c r="F34" s="346">
        <v>43</v>
      </c>
      <c r="G34" s="348">
        <v>45591</v>
      </c>
      <c r="H34" s="348">
        <v>46845</v>
      </c>
      <c r="I34" s="395"/>
    </row>
    <row r="35" spans="1:9" ht="15" customHeight="1" thickBot="1" x14ac:dyDescent="0.4">
      <c r="A35" s="346">
        <v>20</v>
      </c>
      <c r="B35" s="347">
        <v>25295</v>
      </c>
      <c r="C35" s="348">
        <v>25991</v>
      </c>
      <c r="D35" s="399"/>
      <c r="E35" s="349"/>
      <c r="F35" s="346">
        <v>43.5</v>
      </c>
      <c r="G35" s="348">
        <v>46069.5</v>
      </c>
      <c r="H35" s="348">
        <v>47336</v>
      </c>
      <c r="I35" s="395"/>
    </row>
    <row r="36" spans="1:9" ht="15" customHeight="1" x14ac:dyDescent="0.35">
      <c r="A36" s="346">
        <v>21</v>
      </c>
      <c r="B36" s="347">
        <v>25801</v>
      </c>
      <c r="C36" s="348">
        <v>26511</v>
      </c>
      <c r="D36" s="394">
        <v>6</v>
      </c>
      <c r="E36" s="349"/>
      <c r="F36" s="346">
        <v>44</v>
      </c>
      <c r="G36" s="348">
        <v>46548</v>
      </c>
      <c r="H36" s="348">
        <v>47828</v>
      </c>
      <c r="I36" s="395"/>
    </row>
    <row r="37" spans="1:9" ht="15" customHeight="1" x14ac:dyDescent="0.35">
      <c r="A37" s="346">
        <v>21.5</v>
      </c>
      <c r="B37" s="347">
        <v>26059</v>
      </c>
      <c r="C37" s="348">
        <v>26776</v>
      </c>
      <c r="D37" s="395"/>
      <c r="E37" s="349"/>
      <c r="F37" s="346">
        <v>44.5</v>
      </c>
      <c r="G37" s="348">
        <v>47024.5</v>
      </c>
      <c r="H37" s="348">
        <v>48318</v>
      </c>
      <c r="I37" s="395"/>
    </row>
    <row r="38" spans="1:9" ht="15" customHeight="1" thickBot="1" x14ac:dyDescent="0.4">
      <c r="A38" s="346">
        <v>22</v>
      </c>
      <c r="B38" s="347">
        <v>26317</v>
      </c>
      <c r="C38" s="348">
        <v>27041</v>
      </c>
      <c r="D38" s="395"/>
      <c r="E38" s="349"/>
      <c r="F38" s="346">
        <v>45</v>
      </c>
      <c r="G38" s="348">
        <v>47501</v>
      </c>
      <c r="H38" s="348">
        <v>48807</v>
      </c>
      <c r="I38" s="396"/>
    </row>
    <row r="39" spans="1:9" ht="15" customHeight="1" x14ac:dyDescent="0.35">
      <c r="A39" s="346">
        <v>22.5</v>
      </c>
      <c r="B39" s="347">
        <v>26658</v>
      </c>
      <c r="C39" s="348">
        <v>27391</v>
      </c>
      <c r="D39" s="395"/>
      <c r="E39" s="349"/>
      <c r="F39" s="346">
        <v>46</v>
      </c>
      <c r="G39" s="348">
        <v>48458</v>
      </c>
      <c r="H39" s="348">
        <v>49791</v>
      </c>
      <c r="I39" s="397">
        <v>11</v>
      </c>
    </row>
    <row r="40" spans="1:9" ht="15" customHeight="1" x14ac:dyDescent="0.35">
      <c r="A40" s="346">
        <v>23</v>
      </c>
      <c r="B40" s="347">
        <v>26999</v>
      </c>
      <c r="C40" s="348">
        <v>27741</v>
      </c>
      <c r="D40" s="395"/>
      <c r="E40" s="349"/>
      <c r="F40" s="346">
        <v>46.5</v>
      </c>
      <c r="G40" s="348">
        <v>48937.5</v>
      </c>
      <c r="H40" s="348">
        <v>50283</v>
      </c>
      <c r="I40" s="398"/>
    </row>
    <row r="41" spans="1:9" ht="15" customHeight="1" x14ac:dyDescent="0.35">
      <c r="A41" s="346">
        <v>23.5</v>
      </c>
      <c r="B41" s="347">
        <v>27452</v>
      </c>
      <c r="C41" s="348">
        <v>28207</v>
      </c>
      <c r="D41" s="395"/>
      <c r="E41" s="349"/>
      <c r="F41" s="346">
        <v>47</v>
      </c>
      <c r="G41" s="348">
        <v>49417</v>
      </c>
      <c r="H41" s="348">
        <v>50776</v>
      </c>
      <c r="I41" s="398"/>
    </row>
    <row r="42" spans="1:9" ht="15" customHeight="1" x14ac:dyDescent="0.35">
      <c r="A42" s="346">
        <v>24</v>
      </c>
      <c r="B42" s="347">
        <v>27905</v>
      </c>
      <c r="C42" s="348">
        <v>28672</v>
      </c>
      <c r="D42" s="395"/>
      <c r="E42" s="349"/>
      <c r="F42" s="346">
        <v>47.5</v>
      </c>
      <c r="G42" s="348">
        <v>49895.5</v>
      </c>
      <c r="H42" s="348">
        <v>51268</v>
      </c>
      <c r="I42" s="398"/>
    </row>
    <row r="43" spans="1:9" ht="15" customHeight="1" x14ac:dyDescent="0.35">
      <c r="A43" s="346">
        <v>24.5</v>
      </c>
      <c r="B43" s="347">
        <v>28345</v>
      </c>
      <c r="C43" s="348">
        <v>29124</v>
      </c>
      <c r="D43" s="395"/>
      <c r="E43" s="349"/>
      <c r="F43" s="346">
        <v>48</v>
      </c>
      <c r="G43" s="348">
        <v>50374</v>
      </c>
      <c r="H43" s="348">
        <v>51759</v>
      </c>
      <c r="I43" s="398"/>
    </row>
    <row r="44" spans="1:9" ht="15" customHeight="1" x14ac:dyDescent="0.35">
      <c r="A44" s="346">
        <v>25</v>
      </c>
      <c r="B44" s="347">
        <v>28785</v>
      </c>
      <c r="C44" s="348">
        <v>29577</v>
      </c>
      <c r="D44" s="395"/>
      <c r="E44" s="349"/>
      <c r="F44" s="346">
        <v>48.5</v>
      </c>
      <c r="G44" s="348">
        <v>50854</v>
      </c>
      <c r="H44" s="348">
        <v>52252</v>
      </c>
      <c r="I44" s="398"/>
    </row>
    <row r="45" spans="1:9" ht="15" customHeight="1" x14ac:dyDescent="0.35">
      <c r="A45" s="346">
        <v>25.5</v>
      </c>
      <c r="B45" s="347">
        <v>29210.5</v>
      </c>
      <c r="C45" s="348">
        <v>30014</v>
      </c>
      <c r="D45" s="395"/>
      <c r="E45" s="349"/>
      <c r="F45" s="346">
        <v>49</v>
      </c>
      <c r="G45" s="348">
        <v>51334</v>
      </c>
      <c r="H45" s="348">
        <v>52746</v>
      </c>
      <c r="I45" s="398"/>
    </row>
    <row r="46" spans="1:9" ht="15" customHeight="1" thickBot="1" x14ac:dyDescent="0.4">
      <c r="A46" s="346">
        <v>26</v>
      </c>
      <c r="B46" s="347">
        <v>29636</v>
      </c>
      <c r="C46" s="348">
        <v>30451</v>
      </c>
      <c r="D46" s="396"/>
      <c r="E46" s="349"/>
      <c r="F46" s="346">
        <v>49.5</v>
      </c>
      <c r="G46" s="348">
        <v>51812.5</v>
      </c>
      <c r="H46" s="348">
        <v>53237</v>
      </c>
      <c r="I46" s="398"/>
    </row>
    <row r="47" spans="1:9" ht="15" customHeight="1" x14ac:dyDescent="0.35">
      <c r="E47" s="349"/>
      <c r="F47" s="346">
        <v>50</v>
      </c>
      <c r="G47" s="348">
        <v>52291</v>
      </c>
      <c r="H47" s="348">
        <v>53729</v>
      </c>
      <c r="I47" s="398"/>
    </row>
    <row r="48" spans="1:9" ht="15" customHeight="1" x14ac:dyDescent="0.35">
      <c r="E48" s="349"/>
      <c r="F48" s="346">
        <v>50.5</v>
      </c>
      <c r="G48" s="348">
        <v>52767.5</v>
      </c>
      <c r="H48" s="348">
        <v>54219</v>
      </c>
      <c r="I48" s="398"/>
    </row>
    <row r="49" spans="1:9" ht="15" customHeight="1" thickBot="1" x14ac:dyDescent="0.4">
      <c r="E49" s="349"/>
      <c r="F49" s="346">
        <v>51</v>
      </c>
      <c r="G49" s="348">
        <v>53244</v>
      </c>
      <c r="H49" s="348">
        <v>54708</v>
      </c>
      <c r="I49" s="399"/>
    </row>
    <row r="50" spans="1:9" x14ac:dyDescent="0.35">
      <c r="A50" s="350"/>
      <c r="B50" s="350"/>
      <c r="C50" s="350"/>
      <c r="D50" s="350"/>
      <c r="E50" s="350"/>
      <c r="F50" s="350"/>
      <c r="G50" s="350"/>
      <c r="H50" s="350"/>
      <c r="I50" s="350"/>
    </row>
    <row r="51" spans="1:9" x14ac:dyDescent="0.35">
      <c r="A51" s="350"/>
      <c r="B51" s="400"/>
      <c r="C51" s="400"/>
      <c r="D51" s="400"/>
      <c r="E51" s="400"/>
      <c r="F51" s="400"/>
      <c r="G51" s="400"/>
      <c r="H51" s="351"/>
      <c r="I51" s="350"/>
    </row>
    <row r="52" spans="1:9" x14ac:dyDescent="0.35">
      <c r="A52" s="350"/>
      <c r="B52" s="400"/>
      <c r="C52" s="400"/>
      <c r="D52" s="400"/>
      <c r="E52" s="400"/>
      <c r="F52" s="400"/>
      <c r="G52" s="400"/>
      <c r="H52" s="351"/>
      <c r="I52" s="350"/>
    </row>
  </sheetData>
  <mergeCells count="13">
    <mergeCell ref="D36:D46"/>
    <mergeCell ref="I39:I49"/>
    <mergeCell ref="B51:G52"/>
    <mergeCell ref="A2:I2"/>
    <mergeCell ref="D5:D7"/>
    <mergeCell ref="I5:I13"/>
    <mergeCell ref="D8:D10"/>
    <mergeCell ref="D11:D13"/>
    <mergeCell ref="D14:D24"/>
    <mergeCell ref="I14:I20"/>
    <mergeCell ref="I21:I29"/>
    <mergeCell ref="D25:D35"/>
    <mergeCell ref="I30: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7"/>
  <sheetViews>
    <sheetView topLeftCell="A2" workbookViewId="0">
      <selection activeCell="F22" sqref="F22"/>
    </sheetView>
  </sheetViews>
  <sheetFormatPr defaultRowHeight="14.5" x14ac:dyDescent="0.35"/>
  <cols>
    <col min="1" max="1" width="34.54296875" bestFit="1" customWidth="1"/>
    <col min="2" max="2" width="26.54296875" bestFit="1" customWidth="1"/>
    <col min="3" max="3" width="9.453125" bestFit="1" customWidth="1"/>
    <col min="4" max="4" width="7" customWidth="1"/>
    <col min="5" max="6" width="9.54296875" bestFit="1" customWidth="1"/>
    <col min="7" max="7" width="12.90625" customWidth="1"/>
    <col min="8" max="8" width="11.453125" bestFit="1" customWidth="1"/>
    <col min="9" max="9" width="8.26953125" bestFit="1" customWidth="1"/>
    <col min="10" max="10" width="7.7265625" customWidth="1"/>
    <col min="11" max="11" width="9.453125" customWidth="1"/>
    <col min="12" max="12" width="8.54296875" customWidth="1"/>
    <col min="13" max="13" width="10.453125" customWidth="1"/>
    <col min="14" max="14" width="1.1796875" customWidth="1"/>
  </cols>
  <sheetData>
    <row r="1" spans="1:16" s="7" customFormat="1" ht="18.5" thickBot="1" x14ac:dyDescent="0.45">
      <c r="A1" s="411" t="s">
        <v>68</v>
      </c>
      <c r="B1" s="412"/>
      <c r="C1" s="412"/>
      <c r="D1" s="412"/>
      <c r="E1" s="412"/>
      <c r="F1" s="97"/>
      <c r="G1" s="8"/>
      <c r="H1" s="408" t="s">
        <v>54</v>
      </c>
      <c r="I1" s="409"/>
      <c r="J1" s="409"/>
      <c r="K1" s="409"/>
      <c r="L1" s="409"/>
      <c r="M1" s="410"/>
    </row>
    <row r="2" spans="1:16" s="3" customFormat="1" ht="46.5" x14ac:dyDescent="0.35">
      <c r="A2" s="76" t="s">
        <v>0</v>
      </c>
      <c r="B2" s="77" t="s">
        <v>1</v>
      </c>
      <c r="C2" s="77" t="s">
        <v>2</v>
      </c>
      <c r="D2" s="78" t="s">
        <v>3</v>
      </c>
      <c r="E2" s="79" t="s">
        <v>13</v>
      </c>
      <c r="F2" s="79" t="s">
        <v>159</v>
      </c>
      <c r="G2" s="52"/>
      <c r="H2" s="56" t="s">
        <v>4</v>
      </c>
      <c r="I2" s="51" t="s">
        <v>51</v>
      </c>
      <c r="J2" s="53" t="s">
        <v>6</v>
      </c>
      <c r="K2" s="54" t="s">
        <v>4</v>
      </c>
      <c r="L2" s="55" t="s">
        <v>11</v>
      </c>
      <c r="M2" s="57" t="s">
        <v>57</v>
      </c>
    </row>
    <row r="3" spans="1:16" s="3" customFormat="1" ht="15.5" x14ac:dyDescent="0.35">
      <c r="A3" s="413" t="s">
        <v>58</v>
      </c>
      <c r="B3" s="414"/>
      <c r="C3" s="414"/>
      <c r="D3" s="414"/>
      <c r="E3" s="414"/>
      <c r="F3" s="415"/>
      <c r="G3" s="52"/>
      <c r="H3" s="56"/>
      <c r="I3" s="51"/>
      <c r="J3" s="53"/>
      <c r="K3" s="54"/>
      <c r="L3" s="55"/>
      <c r="M3" s="57"/>
    </row>
    <row r="4" spans="1:16" s="3" customFormat="1" ht="15.5" x14ac:dyDescent="0.35">
      <c r="A4" s="80" t="s">
        <v>7</v>
      </c>
      <c r="B4" s="5" t="s">
        <v>9</v>
      </c>
      <c r="C4" s="9" t="s">
        <v>10</v>
      </c>
      <c r="D4" s="333" t="s">
        <v>269</v>
      </c>
      <c r="E4" s="10">
        <v>39595</v>
      </c>
      <c r="F4" s="331">
        <f>VLOOKUP(D4,Teaching!B79:C85,2,FALSE)*G4</f>
        <v>43847.284399999997</v>
      </c>
      <c r="G4" s="328">
        <v>1.3797999999999999</v>
      </c>
      <c r="H4" s="58">
        <f>E4/38</f>
        <v>1041.9736842105262</v>
      </c>
      <c r="I4" s="11">
        <f>H4/27.5</f>
        <v>37.889952153110045</v>
      </c>
      <c r="J4" s="48"/>
      <c r="K4" s="11">
        <f>I4*J4</f>
        <v>0</v>
      </c>
      <c r="L4" s="12">
        <v>11</v>
      </c>
      <c r="M4" s="59">
        <f>K4*L4</f>
        <v>0</v>
      </c>
      <c r="O4" s="99"/>
    </row>
    <row r="5" spans="1:16" ht="18.5" x14ac:dyDescent="0.45">
      <c r="A5" s="81" t="s">
        <v>8</v>
      </c>
      <c r="B5" s="26" t="s">
        <v>12</v>
      </c>
      <c r="C5" s="27" t="s">
        <v>10</v>
      </c>
      <c r="D5" s="334" t="s">
        <v>269</v>
      </c>
      <c r="E5" s="28">
        <v>41804</v>
      </c>
      <c r="F5" s="332">
        <f>(Teaching!C82+Teaching!C111)*G4</f>
        <v>46979.430399999997</v>
      </c>
      <c r="G5" s="49"/>
      <c r="H5" s="60">
        <f>E5/38</f>
        <v>1100.1052631578948</v>
      </c>
      <c r="I5" s="11">
        <f>H5/27.5</f>
        <v>40.003827751196177</v>
      </c>
      <c r="J5" s="48"/>
      <c r="K5" s="11">
        <f>I5*J5</f>
        <v>0</v>
      </c>
      <c r="L5" s="12">
        <v>11</v>
      </c>
      <c r="M5" s="59">
        <f>K5*L5</f>
        <v>0</v>
      </c>
      <c r="P5" s="47"/>
    </row>
    <row r="6" spans="1:16" ht="18.75" customHeight="1" thickBot="1" x14ac:dyDescent="0.4">
      <c r="A6" s="416" t="s">
        <v>90</v>
      </c>
      <c r="B6" s="417"/>
      <c r="C6" s="417"/>
      <c r="D6" s="417"/>
      <c r="E6" s="417"/>
      <c r="F6" s="418"/>
      <c r="G6" s="46"/>
      <c r="H6" s="60"/>
      <c r="I6" s="45"/>
      <c r="J6" s="44"/>
      <c r="K6" s="45"/>
      <c r="L6" s="43"/>
      <c r="M6" s="59"/>
    </row>
    <row r="7" spans="1:16" ht="15.5" x14ac:dyDescent="0.35">
      <c r="A7" s="100" t="s">
        <v>14</v>
      </c>
      <c r="B7" s="101" t="s">
        <v>27</v>
      </c>
      <c r="C7" s="103" t="s">
        <v>28</v>
      </c>
      <c r="D7" s="101">
        <v>4</v>
      </c>
      <c r="E7" s="102">
        <v>20407.637599999998</v>
      </c>
      <c r="F7" s="331">
        <f>VLOOKUP(D7,Teaching!$X$13:$Z$63,2,FALSE)*G$7*G$8</f>
        <v>21340.3991088</v>
      </c>
      <c r="G7" s="328">
        <v>1.3180000000000001</v>
      </c>
      <c r="H7" s="58">
        <f>E7/38</f>
        <v>537.04309473684202</v>
      </c>
      <c r="I7" s="11">
        <f>H7/37</f>
        <v>14.514678236130866</v>
      </c>
      <c r="J7" s="15"/>
      <c r="K7" s="11">
        <f t="shared" ref="K7:K14" si="0">I7*J7</f>
        <v>0</v>
      </c>
      <c r="L7" s="12">
        <v>11</v>
      </c>
      <c r="M7" s="59">
        <f t="shared" ref="M7:M29" si="1">K7*L7</f>
        <v>0</v>
      </c>
    </row>
    <row r="8" spans="1:16" ht="15.5" x14ac:dyDescent="0.35">
      <c r="A8" s="80" t="s">
        <v>15</v>
      </c>
      <c r="B8" s="5" t="s">
        <v>17</v>
      </c>
      <c r="C8" s="13" t="s">
        <v>20</v>
      </c>
      <c r="D8" s="5">
        <v>6</v>
      </c>
      <c r="E8" s="10">
        <v>21273.1</v>
      </c>
      <c r="F8" s="331">
        <f>VLOOKUP(D8,Teaching!$X$13:$Z$63,2,FALSE)*G$7*G$8</f>
        <v>22202.671612800001</v>
      </c>
      <c r="G8" s="166">
        <v>0.85519999999999996</v>
      </c>
      <c r="H8" s="58">
        <f t="shared" ref="H8:H14" si="2">E8/38</f>
        <v>559.81842105263149</v>
      </c>
      <c r="I8" s="11">
        <f t="shared" ref="I8:I14" si="3">H8/37</f>
        <v>15.130227596017068</v>
      </c>
      <c r="J8" s="15"/>
      <c r="K8" s="11">
        <f t="shared" si="0"/>
        <v>0</v>
      </c>
      <c r="L8" s="12">
        <v>11</v>
      </c>
      <c r="M8" s="59">
        <f t="shared" si="1"/>
        <v>0</v>
      </c>
    </row>
    <row r="9" spans="1:16" ht="15.5" x14ac:dyDescent="0.35">
      <c r="A9" s="80" t="s">
        <v>16</v>
      </c>
      <c r="B9" s="5" t="s">
        <v>18</v>
      </c>
      <c r="C9" s="13" t="s">
        <v>21</v>
      </c>
      <c r="D9" s="5">
        <v>10</v>
      </c>
      <c r="E9" s="10">
        <v>23110.924800000001</v>
      </c>
      <c r="F9" s="331">
        <f>VLOOKUP(D9,Teaching!$X$13:$Z$63,2,FALSE)*G$7*G$8</f>
        <v>24033.169059199998</v>
      </c>
      <c r="G9" s="14"/>
      <c r="H9" s="58">
        <f t="shared" si="2"/>
        <v>608.18223157894738</v>
      </c>
      <c r="I9" s="11">
        <f t="shared" si="3"/>
        <v>16.437357610241822</v>
      </c>
      <c r="J9" s="15"/>
      <c r="K9" s="11">
        <f t="shared" si="0"/>
        <v>0</v>
      </c>
      <c r="L9" s="12">
        <v>11</v>
      </c>
      <c r="M9" s="59">
        <f t="shared" si="1"/>
        <v>0</v>
      </c>
    </row>
    <row r="10" spans="1:16" ht="15.5" x14ac:dyDescent="0.35">
      <c r="A10" s="80" t="s">
        <v>23</v>
      </c>
      <c r="B10" s="5" t="s">
        <v>24</v>
      </c>
      <c r="C10" s="13" t="s">
        <v>25</v>
      </c>
      <c r="D10" s="5">
        <v>24</v>
      </c>
      <c r="E10" s="10">
        <v>31429.4552</v>
      </c>
      <c r="F10" s="331">
        <f>VLOOKUP(D10,Teaching!$X$13:$Z$63,2,FALSE)*G$7*G$8</f>
        <v>32317.7480192</v>
      </c>
      <c r="G10" s="14"/>
      <c r="H10" s="58">
        <f t="shared" si="2"/>
        <v>827.09092631578949</v>
      </c>
      <c r="I10" s="11">
        <f t="shared" si="3"/>
        <v>22.353808819345662</v>
      </c>
      <c r="J10" s="15"/>
      <c r="K10" s="11">
        <f t="shared" si="0"/>
        <v>0</v>
      </c>
      <c r="L10" s="12">
        <v>11</v>
      </c>
      <c r="M10" s="59">
        <f t="shared" si="1"/>
        <v>0</v>
      </c>
    </row>
    <row r="11" spans="1:16" ht="15.5" x14ac:dyDescent="0.35">
      <c r="A11" s="80" t="s">
        <v>38</v>
      </c>
      <c r="B11" s="5" t="s">
        <v>19</v>
      </c>
      <c r="C11" s="13" t="s">
        <v>22</v>
      </c>
      <c r="D11" s="5">
        <v>18</v>
      </c>
      <c r="E11" s="10">
        <v>27251.803199999998</v>
      </c>
      <c r="F11" s="331">
        <f>VLOOKUP(D11,Teaching!$X$13:$Z$63,2,FALSE)*G$7*G$8</f>
        <v>28158.551235199997</v>
      </c>
      <c r="G11" s="14"/>
      <c r="H11" s="58">
        <f t="shared" si="2"/>
        <v>717.15271578947363</v>
      </c>
      <c r="I11" s="11">
        <f t="shared" si="3"/>
        <v>19.382505832147935</v>
      </c>
      <c r="J11" s="15"/>
      <c r="K11" s="11">
        <f t="shared" si="0"/>
        <v>0</v>
      </c>
      <c r="L11" s="12">
        <v>11</v>
      </c>
      <c r="M11" s="59">
        <f t="shared" si="1"/>
        <v>0</v>
      </c>
    </row>
    <row r="12" spans="1:16" ht="15.5" x14ac:dyDescent="0.35">
      <c r="A12" s="80" t="s">
        <v>39</v>
      </c>
      <c r="B12" s="5" t="s">
        <v>24</v>
      </c>
      <c r="C12" s="13" t="s">
        <v>25</v>
      </c>
      <c r="D12" s="5">
        <v>24</v>
      </c>
      <c r="E12" s="10">
        <v>31429.4552</v>
      </c>
      <c r="F12" s="331">
        <f>VLOOKUP(D12,Teaching!$X$13:$Z$63,2,FALSE)*G$7*G$8</f>
        <v>32317.7480192</v>
      </c>
      <c r="G12" s="14"/>
      <c r="H12" s="58">
        <f t="shared" si="2"/>
        <v>827.09092631578949</v>
      </c>
      <c r="I12" s="11">
        <f t="shared" si="3"/>
        <v>22.353808819345662</v>
      </c>
      <c r="J12" s="15"/>
      <c r="K12" s="11">
        <f t="shared" si="0"/>
        <v>0</v>
      </c>
      <c r="L12" s="12">
        <v>11</v>
      </c>
      <c r="M12" s="59">
        <f t="shared" si="1"/>
        <v>0</v>
      </c>
    </row>
    <row r="13" spans="1:16" ht="15.5" x14ac:dyDescent="0.35">
      <c r="A13" s="80" t="s">
        <v>40</v>
      </c>
      <c r="B13" s="5" t="s">
        <v>41</v>
      </c>
      <c r="C13" s="13" t="s">
        <v>42</v>
      </c>
      <c r="D13" s="5">
        <v>29</v>
      </c>
      <c r="E13" s="10">
        <v>36224.561600000001</v>
      </c>
      <c r="F13" s="331">
        <f>VLOOKUP(D13,Teaching!$X$13:$Z$63,2,FALSE)*G$7*G$8</f>
        <v>37094.624975999999</v>
      </c>
      <c r="G13" s="14"/>
      <c r="H13" s="58">
        <f t="shared" si="2"/>
        <v>953.27793684210531</v>
      </c>
      <c r="I13" s="11">
        <f t="shared" si="3"/>
        <v>25.764268563300142</v>
      </c>
      <c r="J13" s="15"/>
      <c r="K13" s="11">
        <f t="shared" si="0"/>
        <v>0</v>
      </c>
      <c r="L13" s="12">
        <v>11</v>
      </c>
      <c r="M13" s="59">
        <f t="shared" si="1"/>
        <v>0</v>
      </c>
    </row>
    <row r="14" spans="1:16" ht="15.5" x14ac:dyDescent="0.35">
      <c r="A14" s="80" t="s">
        <v>26</v>
      </c>
      <c r="B14" s="5" t="s">
        <v>43</v>
      </c>
      <c r="C14" s="13" t="s">
        <v>44</v>
      </c>
      <c r="D14" s="5">
        <v>3</v>
      </c>
      <c r="E14" s="10">
        <v>19575.527999999998</v>
      </c>
      <c r="F14" s="331">
        <f>VLOOKUP(D14,Teaching!$X$13:$Z$63,2,FALSE)*G$7*G$8</f>
        <v>20922.225123199998</v>
      </c>
      <c r="G14" s="14"/>
      <c r="H14" s="58">
        <f t="shared" si="2"/>
        <v>515.14547368421051</v>
      </c>
      <c r="I14" s="11">
        <f t="shared" si="3"/>
        <v>13.922850640113797</v>
      </c>
      <c r="J14" s="15"/>
      <c r="K14" s="11">
        <f t="shared" si="0"/>
        <v>0</v>
      </c>
      <c r="L14" s="12">
        <v>11</v>
      </c>
      <c r="M14" s="59">
        <f t="shared" si="1"/>
        <v>0</v>
      </c>
    </row>
    <row r="15" spans="1:16" ht="18.75" customHeight="1" x14ac:dyDescent="0.35">
      <c r="A15" s="413" t="s">
        <v>60</v>
      </c>
      <c r="B15" s="414"/>
      <c r="C15" s="414"/>
      <c r="D15" s="414"/>
      <c r="E15" s="414"/>
      <c r="F15" s="415"/>
      <c r="G15" s="14"/>
      <c r="H15" s="58"/>
      <c r="I15" s="11"/>
      <c r="J15" s="16"/>
      <c r="K15" s="11"/>
      <c r="L15" s="17"/>
      <c r="M15" s="59"/>
    </row>
    <row r="16" spans="1:16" ht="15.5" x14ac:dyDescent="0.35">
      <c r="A16" s="80" t="s">
        <v>29</v>
      </c>
      <c r="B16" s="5" t="s">
        <v>33</v>
      </c>
      <c r="C16" s="13" t="s">
        <v>34</v>
      </c>
      <c r="D16" s="5">
        <v>26</v>
      </c>
      <c r="E16" s="10">
        <v>40840</v>
      </c>
      <c r="F16" s="331">
        <f>33779*G$16</f>
        <v>42588.563200000004</v>
      </c>
      <c r="G16" s="338">
        <f>1+14.08%+12%</f>
        <v>1.2608000000000001</v>
      </c>
      <c r="H16" s="58">
        <f>E16/52</f>
        <v>785.38461538461536</v>
      </c>
      <c r="I16" s="11">
        <f>H16/37</f>
        <v>21.226611226611226</v>
      </c>
      <c r="J16" s="15"/>
      <c r="K16" s="11">
        <f>I16*J16</f>
        <v>0</v>
      </c>
      <c r="L16" s="12">
        <v>11</v>
      </c>
      <c r="M16" s="59">
        <f t="shared" si="1"/>
        <v>0</v>
      </c>
    </row>
    <row r="17" spans="1:13" ht="15.5" x14ac:dyDescent="0.35">
      <c r="A17" s="80" t="s">
        <v>30</v>
      </c>
      <c r="B17" s="5" t="s">
        <v>33</v>
      </c>
      <c r="C17" s="13" t="s">
        <v>34</v>
      </c>
      <c r="D17" s="5">
        <v>26</v>
      </c>
      <c r="E17" s="10">
        <v>40840</v>
      </c>
      <c r="F17" s="331">
        <f t="shared" ref="F17:F18" si="4">33779*G$16</f>
        <v>42588.563200000004</v>
      </c>
      <c r="G17" s="14"/>
      <c r="H17" s="58">
        <f>E17/52</f>
        <v>785.38461538461536</v>
      </c>
      <c r="I17" s="11">
        <f>H17/37</f>
        <v>21.226611226611226</v>
      </c>
      <c r="J17" s="15"/>
      <c r="K17" s="11">
        <f>I17*J17</f>
        <v>0</v>
      </c>
      <c r="L17" s="12">
        <v>11</v>
      </c>
      <c r="M17" s="59">
        <f t="shared" si="1"/>
        <v>0</v>
      </c>
    </row>
    <row r="18" spans="1:13" ht="15.5" x14ac:dyDescent="0.35">
      <c r="A18" s="80" t="s">
        <v>32</v>
      </c>
      <c r="B18" s="5" t="s">
        <v>33</v>
      </c>
      <c r="C18" s="13" t="s">
        <v>34</v>
      </c>
      <c r="D18" s="5">
        <v>26</v>
      </c>
      <c r="E18" s="10">
        <v>40840</v>
      </c>
      <c r="F18" s="331">
        <f t="shared" si="4"/>
        <v>42588.563200000004</v>
      </c>
      <c r="G18" s="341">
        <f>(F18-E18)/E18</f>
        <v>4.2814965719882567E-2</v>
      </c>
      <c r="H18" s="58">
        <f>E18/52</f>
        <v>785.38461538461536</v>
      </c>
      <c r="I18" s="11">
        <f>H18/37</f>
        <v>21.226611226611226</v>
      </c>
      <c r="J18" s="15"/>
      <c r="K18" s="11">
        <f>I18*J18</f>
        <v>0</v>
      </c>
      <c r="L18" s="12">
        <v>11</v>
      </c>
      <c r="M18" s="59">
        <f t="shared" si="1"/>
        <v>0</v>
      </c>
    </row>
    <row r="19" spans="1:13" ht="15.5" x14ac:dyDescent="0.35">
      <c r="A19" s="80" t="s">
        <v>31</v>
      </c>
      <c r="B19" s="5" t="s">
        <v>156</v>
      </c>
      <c r="C19" s="13" t="s">
        <v>157</v>
      </c>
      <c r="D19" s="5">
        <v>36</v>
      </c>
      <c r="E19" s="10">
        <v>59727</v>
      </c>
      <c r="F19" s="165">
        <f>E19*G18+E19</f>
        <v>62284.209457551427</v>
      </c>
      <c r="G19" s="14"/>
      <c r="H19" s="58">
        <f>E19/52</f>
        <v>1148.5961538461538</v>
      </c>
      <c r="I19" s="11">
        <f>H19/37</f>
        <v>31.043139293139291</v>
      </c>
      <c r="J19" s="15"/>
      <c r="K19" s="11">
        <f>I19*J19</f>
        <v>0</v>
      </c>
      <c r="L19" s="12">
        <v>11</v>
      </c>
      <c r="M19" s="59">
        <f t="shared" si="1"/>
        <v>0</v>
      </c>
    </row>
    <row r="20" spans="1:13" ht="18.75" customHeight="1" x14ac:dyDescent="0.35">
      <c r="A20" s="413" t="s">
        <v>59</v>
      </c>
      <c r="B20" s="414"/>
      <c r="C20" s="414"/>
      <c r="D20" s="414"/>
      <c r="E20" s="414"/>
      <c r="F20" s="415"/>
      <c r="G20" s="14"/>
      <c r="H20" s="61"/>
      <c r="I20" s="21"/>
      <c r="J20" s="42"/>
      <c r="K20" s="11"/>
      <c r="L20" s="41"/>
      <c r="M20" s="59"/>
    </row>
    <row r="21" spans="1:13" ht="15.75" customHeight="1" x14ac:dyDescent="0.35">
      <c r="A21" s="80" t="s">
        <v>29</v>
      </c>
      <c r="B21" s="18" t="s">
        <v>52</v>
      </c>
      <c r="C21" s="19" t="s">
        <v>25</v>
      </c>
      <c r="D21" s="18">
        <v>24</v>
      </c>
      <c r="E21" s="20">
        <v>36751</v>
      </c>
      <c r="F21" s="352">
        <f>SCP!C42*G7</f>
        <v>37789.696000000004</v>
      </c>
      <c r="G21" s="14"/>
      <c r="H21" s="61">
        <f>E21/52</f>
        <v>706.75</v>
      </c>
      <c r="I21" s="21">
        <f>H21/37</f>
        <v>19.101351351351351</v>
      </c>
      <c r="J21" s="22"/>
      <c r="K21" s="11">
        <f t="shared" ref="K21:K22" si="5">I21*J21</f>
        <v>0</v>
      </c>
      <c r="L21" s="23">
        <v>11</v>
      </c>
      <c r="M21" s="59">
        <f t="shared" si="1"/>
        <v>0</v>
      </c>
    </row>
    <row r="22" spans="1:13" ht="15.75" customHeight="1" x14ac:dyDescent="0.35">
      <c r="A22" s="80" t="s">
        <v>30</v>
      </c>
      <c r="B22" s="18" t="s">
        <v>53</v>
      </c>
      <c r="C22" s="19" t="s">
        <v>42</v>
      </c>
      <c r="D22" s="18">
        <v>29</v>
      </c>
      <c r="E22" s="20">
        <v>42358</v>
      </c>
      <c r="F22" s="352">
        <f>SCP!H9*G7</f>
        <v>43375.380000000005</v>
      </c>
      <c r="G22" s="14"/>
      <c r="H22" s="61">
        <f t="shared" ref="H22" si="6">E22/52</f>
        <v>814.57692307692309</v>
      </c>
      <c r="I22" s="21">
        <f t="shared" ref="I22" si="7">H22/37</f>
        <v>22.015592515592516</v>
      </c>
      <c r="J22" s="22"/>
      <c r="K22" s="11">
        <f t="shared" si="5"/>
        <v>0</v>
      </c>
      <c r="L22" s="23">
        <v>11</v>
      </c>
      <c r="M22" s="59">
        <f t="shared" si="1"/>
        <v>0</v>
      </c>
    </row>
    <row r="23" spans="1:13" ht="15.5" x14ac:dyDescent="0.35">
      <c r="A23" s="80" t="s">
        <v>35</v>
      </c>
      <c r="B23" s="353" t="s">
        <v>356</v>
      </c>
      <c r="C23" s="13" t="s">
        <v>48</v>
      </c>
      <c r="D23" s="5">
        <v>6</v>
      </c>
      <c r="E23" s="10">
        <v>58422</v>
      </c>
      <c r="F23" s="331">
        <f>Soulbury!C24*G7</f>
        <v>63117.702000000005</v>
      </c>
      <c r="G23" s="73"/>
      <c r="H23" s="58">
        <f>E23/52</f>
        <v>1123.5</v>
      </c>
      <c r="I23" s="11">
        <f>H23/37</f>
        <v>30.364864864864863</v>
      </c>
      <c r="J23" s="15"/>
      <c r="K23" s="11">
        <f>I23*J23</f>
        <v>0</v>
      </c>
      <c r="L23" s="12">
        <v>11</v>
      </c>
      <c r="M23" s="59">
        <f t="shared" si="1"/>
        <v>0</v>
      </c>
    </row>
    <row r="24" spans="1:13" s="3" customFormat="1" ht="15.5" x14ac:dyDescent="0.35">
      <c r="A24" s="80" t="s">
        <v>45</v>
      </c>
      <c r="B24" s="353" t="s">
        <v>357</v>
      </c>
      <c r="C24" s="13" t="s">
        <v>47</v>
      </c>
      <c r="D24" s="24">
        <v>3</v>
      </c>
      <c r="E24" s="10">
        <v>41140</v>
      </c>
      <c r="F24" s="331">
        <f>Soulbury!C15*G7</f>
        <v>43006.340000000004</v>
      </c>
      <c r="G24" s="73"/>
      <c r="H24" s="58">
        <f>E24/52</f>
        <v>791.15384615384619</v>
      </c>
      <c r="I24" s="11">
        <f>H24/37</f>
        <v>21.382536382536383</v>
      </c>
      <c r="J24" s="15"/>
      <c r="K24" s="11">
        <f>I24*J24</f>
        <v>0</v>
      </c>
      <c r="L24" s="12">
        <v>11</v>
      </c>
      <c r="M24" s="59">
        <f t="shared" si="1"/>
        <v>0</v>
      </c>
    </row>
    <row r="25" spans="1:13" ht="15.5" x14ac:dyDescent="0.35">
      <c r="A25" s="419" t="s">
        <v>61</v>
      </c>
      <c r="B25" s="420"/>
      <c r="C25" s="420"/>
      <c r="D25" s="420"/>
      <c r="E25" s="420"/>
      <c r="F25" s="421"/>
      <c r="G25" s="73"/>
      <c r="H25" s="58"/>
      <c r="I25" s="11"/>
      <c r="J25" s="25"/>
      <c r="K25" s="11"/>
      <c r="L25" s="24"/>
      <c r="M25" s="59"/>
    </row>
    <row r="26" spans="1:13" ht="15.5" x14ac:dyDescent="0.35">
      <c r="A26" s="80"/>
      <c r="B26" s="5"/>
      <c r="C26" s="13"/>
      <c r="D26" s="24"/>
      <c r="E26" s="122"/>
      <c r="F26" s="59"/>
      <c r="G26" s="73"/>
      <c r="H26" s="58">
        <f>E26/52</f>
        <v>0</v>
      </c>
      <c r="I26" s="11">
        <f>H26/37</f>
        <v>0</v>
      </c>
      <c r="J26" s="15"/>
      <c r="K26" s="11">
        <f>I26*J26</f>
        <v>0</v>
      </c>
      <c r="L26" s="12">
        <v>11</v>
      </c>
      <c r="M26" s="59">
        <f t="shared" si="1"/>
        <v>0</v>
      </c>
    </row>
    <row r="27" spans="1:13" ht="15.5" x14ac:dyDescent="0.35">
      <c r="A27" s="80"/>
      <c r="B27" s="5"/>
      <c r="C27" s="13"/>
      <c r="D27" s="24"/>
      <c r="E27" s="122"/>
      <c r="F27" s="59"/>
      <c r="G27" s="73"/>
      <c r="H27" s="58">
        <f>E27/52</f>
        <v>0</v>
      </c>
      <c r="I27" s="11">
        <f>H27/37</f>
        <v>0</v>
      </c>
      <c r="J27" s="15"/>
      <c r="K27" s="11">
        <f>I27*J27</f>
        <v>0</v>
      </c>
      <c r="L27" s="12">
        <v>11</v>
      </c>
      <c r="M27" s="59">
        <f t="shared" si="1"/>
        <v>0</v>
      </c>
    </row>
    <row r="28" spans="1:13" ht="15.5" x14ac:dyDescent="0.35">
      <c r="A28" s="80"/>
      <c r="B28" s="5"/>
      <c r="C28" s="13"/>
      <c r="D28" s="24"/>
      <c r="E28" s="122"/>
      <c r="F28" s="59"/>
      <c r="G28" s="73"/>
      <c r="H28" s="58">
        <f>E28/52</f>
        <v>0</v>
      </c>
      <c r="I28" s="11">
        <f>H28/37</f>
        <v>0</v>
      </c>
      <c r="J28" s="15"/>
      <c r="K28" s="11">
        <f>I28*J28</f>
        <v>0</v>
      </c>
      <c r="L28" s="12">
        <v>11</v>
      </c>
      <c r="M28" s="59">
        <f t="shared" si="1"/>
        <v>0</v>
      </c>
    </row>
    <row r="29" spans="1:13" ht="16" thickBot="1" x14ac:dyDescent="0.4">
      <c r="A29" s="82"/>
      <c r="B29" s="83"/>
      <c r="C29" s="84"/>
      <c r="D29" s="85"/>
      <c r="E29" s="123"/>
      <c r="F29" s="66"/>
      <c r="G29" s="73"/>
      <c r="H29" s="62">
        <f>E29/52</f>
        <v>0</v>
      </c>
      <c r="I29" s="63">
        <f>H29/37</f>
        <v>0</v>
      </c>
      <c r="J29" s="64"/>
      <c r="K29" s="63">
        <f>I29*J29</f>
        <v>0</v>
      </c>
      <c r="L29" s="65">
        <v>11</v>
      </c>
      <c r="M29" s="59">
        <f t="shared" si="1"/>
        <v>0</v>
      </c>
    </row>
    <row r="30" spans="1:13" ht="8.25" customHeight="1" thickBot="1" x14ac:dyDescent="0.4">
      <c r="A30" s="29"/>
      <c r="B30" s="29"/>
      <c r="C30" s="74"/>
      <c r="D30" s="75"/>
      <c r="E30" s="50"/>
      <c r="F30" s="87"/>
      <c r="G30" s="72"/>
      <c r="H30" s="88"/>
      <c r="I30" s="88"/>
      <c r="J30" s="89"/>
      <c r="K30" s="88"/>
      <c r="L30" s="89"/>
      <c r="M30" s="90"/>
    </row>
    <row r="31" spans="1:13" ht="16" thickBot="1" x14ac:dyDescent="0.4">
      <c r="A31" s="67"/>
      <c r="B31" s="67"/>
      <c r="C31" s="68"/>
      <c r="D31" s="69"/>
      <c r="E31" s="70"/>
      <c r="F31" s="70"/>
      <c r="G31" s="98"/>
      <c r="H31" s="402" t="s">
        <v>50</v>
      </c>
      <c r="I31" s="403"/>
      <c r="J31" s="403"/>
      <c r="K31" s="403"/>
      <c r="L31" s="404"/>
      <c r="M31" s="160">
        <f>SUM(M3:M29)</f>
        <v>0</v>
      </c>
    </row>
    <row r="32" spans="1:13" ht="15.5" x14ac:dyDescent="0.35">
      <c r="A32" s="423" t="s">
        <v>63</v>
      </c>
      <c r="B32" s="423"/>
      <c r="C32" s="423"/>
      <c r="D32" s="423"/>
      <c r="E32" s="423"/>
      <c r="F32" s="423"/>
      <c r="G32" s="70"/>
      <c r="H32" s="109"/>
      <c r="I32" s="109"/>
      <c r="J32" s="109"/>
      <c r="K32" s="109"/>
      <c r="L32" s="109"/>
      <c r="M32" s="109"/>
    </row>
    <row r="33" spans="1:13" ht="18" customHeight="1" x14ac:dyDescent="0.35">
      <c r="A33" s="405" t="s">
        <v>37</v>
      </c>
      <c r="B33" s="406"/>
      <c r="C33" s="406"/>
      <c r="D33" s="406"/>
      <c r="E33" s="406"/>
      <c r="F33" s="407"/>
      <c r="G33" s="1"/>
      <c r="H33" s="2"/>
      <c r="I33" s="2"/>
      <c r="J33" s="40"/>
      <c r="K33" s="2"/>
      <c r="L33" s="2"/>
      <c r="M33" s="38"/>
    </row>
    <row r="34" spans="1:13" ht="33.75" customHeight="1" x14ac:dyDescent="0.35">
      <c r="A34" s="422" t="s">
        <v>69</v>
      </c>
      <c r="B34" s="406"/>
      <c r="C34" s="406"/>
      <c r="D34" s="406"/>
      <c r="E34" s="406"/>
      <c r="F34" s="407"/>
      <c r="G34" s="1"/>
      <c r="H34" s="2"/>
      <c r="I34" s="2"/>
      <c r="J34" s="40"/>
      <c r="K34" s="2"/>
      <c r="L34" s="2"/>
      <c r="M34" s="38"/>
    </row>
    <row r="35" spans="1:13" s="108" customFormat="1" ht="18.75" customHeight="1" x14ac:dyDescent="0.35">
      <c r="A35" s="405" t="s">
        <v>62</v>
      </c>
      <c r="B35" s="406"/>
      <c r="C35" s="406"/>
      <c r="D35" s="406"/>
      <c r="E35" s="406"/>
      <c r="F35" s="407"/>
      <c r="G35" s="104"/>
      <c r="H35" s="105"/>
      <c r="I35" s="105"/>
      <c r="J35" s="106"/>
      <c r="K35" s="105"/>
      <c r="L35" s="105"/>
      <c r="M35" s="107"/>
    </row>
    <row r="36" spans="1:13" ht="50.25" customHeight="1" x14ac:dyDescent="0.35">
      <c r="A36" s="405" t="s">
        <v>67</v>
      </c>
      <c r="B36" s="406"/>
      <c r="C36" s="406"/>
      <c r="D36" s="406"/>
      <c r="E36" s="406"/>
      <c r="F36" s="407"/>
      <c r="G36" s="1"/>
      <c r="H36" s="2"/>
      <c r="I36" s="2"/>
      <c r="J36" s="40"/>
      <c r="K36" s="2"/>
      <c r="L36" s="2"/>
      <c r="M36" s="38"/>
    </row>
    <row r="37" spans="1:13" ht="36.75" customHeight="1" x14ac:dyDescent="0.35">
      <c r="A37" s="422" t="s">
        <v>158</v>
      </c>
      <c r="B37" s="406"/>
      <c r="C37" s="406"/>
      <c r="D37" s="406"/>
      <c r="E37" s="406"/>
      <c r="F37" s="407"/>
      <c r="G37" s="1"/>
      <c r="H37" s="2"/>
      <c r="I37" s="2"/>
      <c r="J37" s="40"/>
      <c r="K37" s="2"/>
      <c r="L37" s="2"/>
      <c r="M37" s="38"/>
    </row>
    <row r="38" spans="1:13" ht="22.5" customHeight="1" x14ac:dyDescent="0.35">
      <c r="A38" s="405" t="s">
        <v>36</v>
      </c>
      <c r="B38" s="406"/>
      <c r="C38" s="406"/>
      <c r="D38" s="406"/>
      <c r="E38" s="406"/>
      <c r="F38" s="407"/>
      <c r="G38" s="1"/>
      <c r="H38" s="2"/>
      <c r="I38" s="2"/>
      <c r="J38" s="40"/>
      <c r="K38" s="2"/>
      <c r="L38" s="2"/>
      <c r="M38" s="38"/>
    </row>
    <row r="39" spans="1:13" x14ac:dyDescent="0.35">
      <c r="C39" s="39"/>
      <c r="E39" s="1"/>
      <c r="F39" s="1"/>
      <c r="G39" s="1"/>
      <c r="H39" s="2"/>
      <c r="I39" s="2"/>
      <c r="J39" s="40"/>
      <c r="M39" s="38"/>
    </row>
    <row r="40" spans="1:13" ht="15.5" x14ac:dyDescent="0.35">
      <c r="A40" s="4"/>
      <c r="C40" s="39"/>
      <c r="E40" s="1"/>
      <c r="F40" s="1"/>
      <c r="G40" s="1"/>
      <c r="H40" s="2"/>
      <c r="I40" s="2"/>
      <c r="M40" s="38"/>
    </row>
    <row r="41" spans="1:13" x14ac:dyDescent="0.35">
      <c r="E41" s="1"/>
      <c r="F41" s="1"/>
      <c r="G41" s="1"/>
      <c r="H41" s="1"/>
      <c r="M41" s="38"/>
    </row>
    <row r="42" spans="1:13" x14ac:dyDescent="0.35">
      <c r="E42" s="1"/>
      <c r="F42" s="1"/>
      <c r="G42" s="1"/>
      <c r="H42" s="1"/>
    </row>
    <row r="43" spans="1:13" x14ac:dyDescent="0.35">
      <c r="E43" s="1"/>
      <c r="F43" s="1"/>
    </row>
    <row r="44" spans="1:13" x14ac:dyDescent="0.35">
      <c r="E44" s="1"/>
      <c r="F44" s="1"/>
    </row>
    <row r="45" spans="1:13" x14ac:dyDescent="0.35">
      <c r="E45" s="1"/>
      <c r="F45" s="1"/>
    </row>
    <row r="46" spans="1:13" x14ac:dyDescent="0.35">
      <c r="E46" s="1"/>
      <c r="F46" s="1"/>
    </row>
    <row r="47" spans="1:13" x14ac:dyDescent="0.35">
      <c r="E47" s="1"/>
      <c r="F47" s="1"/>
    </row>
  </sheetData>
  <mergeCells count="15">
    <mergeCell ref="H31:L31"/>
    <mergeCell ref="A38:F38"/>
    <mergeCell ref="A35:F35"/>
    <mergeCell ref="H1:M1"/>
    <mergeCell ref="A1:E1"/>
    <mergeCell ref="A3:F3"/>
    <mergeCell ref="A6:F6"/>
    <mergeCell ref="A15:F15"/>
    <mergeCell ref="A20:F20"/>
    <mergeCell ref="A25:F25"/>
    <mergeCell ref="A34:F34"/>
    <mergeCell ref="A32:F32"/>
    <mergeCell ref="A36:F36"/>
    <mergeCell ref="A37:F37"/>
    <mergeCell ref="A33:F33"/>
  </mergeCells>
  <pageMargins left="0.70866141732283472" right="0.70866141732283472" top="0.74803149606299213" bottom="0.74803149606299213" header="0.31496062992125984" footer="0.31496062992125984"/>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Information</vt:lpstr>
      <vt:lpstr>Primary Provision timetable</vt:lpstr>
      <vt:lpstr>Secondary Provision timetable</vt:lpstr>
      <vt:lpstr>Soulbury</vt:lpstr>
      <vt:lpstr>Oncosts</vt:lpstr>
      <vt:lpstr>NHS Salaries</vt:lpstr>
      <vt:lpstr>Teaching</vt:lpstr>
      <vt:lpstr>SCP</vt:lpstr>
      <vt:lpstr>2020-21 Financial Year </vt:lpstr>
      <vt:lpstr>2021-22 Financial Year </vt:lpstr>
      <vt:lpstr>Funding Calculator</vt:lpstr>
      <vt:lpstr>Worked provision timetable</vt:lpstr>
      <vt:lpstr>Teaching!Print_Area</vt:lpstr>
    </vt:vector>
  </TitlesOfParts>
  <Company>Sheffield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Charnley Christopher</dc:creator>
  <cp:lastModifiedBy>Beatson Jacky</cp:lastModifiedBy>
  <cp:lastPrinted>2020-01-31T07:55:57Z</cp:lastPrinted>
  <dcterms:created xsi:type="dcterms:W3CDTF">2020-01-20T09:20:02Z</dcterms:created>
  <dcterms:modified xsi:type="dcterms:W3CDTF">2021-09-08T10:09:01Z</dcterms:modified>
</cp:coreProperties>
</file>