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March 17" sheetId="2" r:id="rId1"/>
    <sheet name="Sept 16 Directors" sheetId="1" r:id="rId2"/>
  </sheets>
  <calcPr calcId="162913"/>
</workbook>
</file>

<file path=xl/calcChain.xml><?xml version="1.0" encoding="utf-8"?>
<calcChain xmlns="http://schemas.openxmlformats.org/spreadsheetml/2006/main">
  <c r="D39" i="2" l="1"/>
  <c r="E39" i="2"/>
  <c r="F18" i="2"/>
  <c r="E29" i="2"/>
  <c r="F30" i="2"/>
  <c r="E32" i="2"/>
  <c r="F32" i="2" s="1"/>
  <c r="F29" i="2"/>
  <c r="F28" i="2"/>
  <c r="F27" i="2"/>
  <c r="F26" i="2"/>
  <c r="F25" i="2"/>
  <c r="F24" i="2"/>
  <c r="F23" i="2"/>
  <c r="F22" i="2"/>
  <c r="F21" i="2"/>
  <c r="F20" i="2"/>
  <c r="F19" i="2"/>
  <c r="F17" i="2"/>
  <c r="F16" i="2"/>
  <c r="E13" i="2"/>
  <c r="F13" i="2" s="1"/>
  <c r="F12" i="2"/>
  <c r="F11" i="2"/>
  <c r="F10" i="2"/>
  <c r="F9" i="2"/>
  <c r="F8" i="2"/>
  <c r="F7" i="2"/>
  <c r="F6" i="2"/>
  <c r="F5" i="2"/>
  <c r="C18" i="2"/>
  <c r="D16" i="2"/>
  <c r="D32" i="2" s="1"/>
  <c r="C16" i="2"/>
  <c r="C32" i="2" s="1"/>
  <c r="D13" i="2"/>
  <c r="C13" i="2"/>
  <c r="E35" i="2" l="1"/>
  <c r="C35" i="2"/>
  <c r="C37" i="2" s="1"/>
  <c r="D35" i="2"/>
  <c r="E17" i="1"/>
  <c r="E19" i="1"/>
  <c r="E20" i="1"/>
  <c r="C16" i="1"/>
  <c r="D16" i="1"/>
  <c r="E16" i="1" s="1"/>
  <c r="C18" i="1"/>
  <c r="E18" i="1" s="1"/>
  <c r="E21" i="1"/>
  <c r="E24" i="1"/>
  <c r="E25" i="1"/>
  <c r="E26" i="1"/>
  <c r="E27" i="1"/>
  <c r="E28" i="1"/>
  <c r="E29" i="1"/>
  <c r="E6" i="1"/>
  <c r="E7" i="1"/>
  <c r="E8" i="1"/>
  <c r="E9" i="1"/>
  <c r="E10" i="1"/>
  <c r="E11" i="1"/>
  <c r="E5" i="1"/>
  <c r="D13" i="1"/>
  <c r="F35" i="2" l="1"/>
  <c r="D32" i="1"/>
  <c r="C13" i="1"/>
  <c r="E13" i="1" s="1"/>
  <c r="C32" i="1" l="1"/>
  <c r="E32" i="1" s="1"/>
  <c r="D35" i="1" l="1"/>
  <c r="D39" i="1" s="1"/>
  <c r="C35" i="1" l="1"/>
  <c r="C37" i="1" s="1"/>
  <c r="E35" i="1" l="1"/>
</calcChain>
</file>

<file path=xl/sharedStrings.xml><?xml version="1.0" encoding="utf-8"?>
<sst xmlns="http://schemas.openxmlformats.org/spreadsheetml/2006/main" count="86" uniqueCount="49">
  <si>
    <t>INCOME</t>
  </si>
  <si>
    <t>Difference</t>
  </si>
  <si>
    <t>Total INCOME</t>
  </si>
  <si>
    <t>EXPENDITURE</t>
  </si>
  <si>
    <t>Subscriptions</t>
  </si>
  <si>
    <t>Total EXPENDITURE</t>
  </si>
  <si>
    <t>Learn Sheffield</t>
  </si>
  <si>
    <t>SCC Commission</t>
  </si>
  <si>
    <t>STAT</t>
  </si>
  <si>
    <t>School Improvement Traded Service</t>
  </si>
  <si>
    <t>Governance Training Traded Service</t>
  </si>
  <si>
    <t>Strategies</t>
  </si>
  <si>
    <t>Lettings  / Catering</t>
  </si>
  <si>
    <t>Wages &amp; Salaries</t>
  </si>
  <si>
    <t>Wages &amp; Salaries - recharged</t>
  </si>
  <si>
    <t>Moderator &amp; Locality Payments</t>
  </si>
  <si>
    <t xml:space="preserve">Consultancy </t>
  </si>
  <si>
    <t>Catering &amp; Refreshments</t>
  </si>
  <si>
    <t>STAT online</t>
  </si>
  <si>
    <t>Admin Expenses</t>
  </si>
  <si>
    <t>Rent</t>
  </si>
  <si>
    <t>General Admin</t>
  </si>
  <si>
    <t>Marketing &amp; Communications</t>
  </si>
  <si>
    <t>Legal &amp; Professional</t>
  </si>
  <si>
    <t>Bank Interest / Miscellaneous</t>
  </si>
  <si>
    <t>Premises (Cleaning, Caretaking, Utilities, Repairs &amp; Maintenance)</t>
  </si>
  <si>
    <t>Training Costs (Governance)</t>
  </si>
  <si>
    <t>Director proposed</t>
  </si>
  <si>
    <t>December 16 revised</t>
  </si>
  <si>
    <t>Comment / Reason</t>
  </si>
  <si>
    <t>Reduction made to reflect actual income realised in Autumn term.</t>
  </si>
  <si>
    <t>** No change, however final figures will be available post novation</t>
  </si>
  <si>
    <t>** Expenditure to be reallocated from Admin expenses</t>
  </si>
  <si>
    <t>In year balance as a percentage of income</t>
  </si>
  <si>
    <t xml:space="preserve">In year Surplus / (Deficit) </t>
  </si>
  <si>
    <t>Reduction made to reflect actual expenditure in Autumn term</t>
  </si>
  <si>
    <t>Reduction made as this element of expenditure relates to lag funding from 15/16 financial year.</t>
  </si>
  <si>
    <t>Budget Plan 16 / 17</t>
  </si>
  <si>
    <t>Anticipated carry forward</t>
  </si>
  <si>
    <t>Further reduction made to reflect actual income realised in Spring term.</t>
  </si>
  <si>
    <t>Reduction made to reflect actual income realised in Spring term.</t>
  </si>
  <si>
    <t>March 17 revised</t>
  </si>
  <si>
    <t>Moved from admin expenses</t>
  </si>
  <si>
    <t>Reduction made to reflect actual expenditure in Sping term</t>
  </si>
  <si>
    <t>A Wynne - additional capacity</t>
  </si>
  <si>
    <t>Increase made to reflect actual expenditure in Spring term, and some costs reallocated from Legal &amp; Professional</t>
  </si>
  <si>
    <t>Reduction made to reflect actual expenditure in Spirng term, and some costs reallocated to recharged salaries</t>
  </si>
  <si>
    <t>Moved from Legal &amp; Professional</t>
  </si>
  <si>
    <t>Legal, Accountants, Insurance, Performance &amp; Analysis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</si>
</sst>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£&quot;* #,##0_-;\-&quot;£&quot;* #,##0_-;_-&quot;£&quot;* &quot;-&quot;_-;_-@_-"/>
    <numFmt numFmtId="165" formatCode="#,##0_ ;\-#,##0\ "/>
  </numFmts>
  <fonts count="6" x14ac:knownFonts="1"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85" zoomScaleNormal="85" workbookViewId="0">
      <selection activeCell="G34" sqref="G34"/>
    </sheetView>
  </sheetViews>
  <sheetFormatPr defaultColWidth="9.140625" defaultRowHeight="12.75" x14ac:dyDescent="0.2"/>
  <cols>
    <col min="1" max="1" width="6.7109375" style="6" customWidth="1"/>
    <col min="2" max="2" width="59.140625" style="6" customWidth="1"/>
    <col min="3" max="3" width="20.85546875" style="8" customWidth="1"/>
    <col min="4" max="5" width="20.5703125" style="8" customWidth="1"/>
    <col min="6" max="6" width="16.7109375" style="8" customWidth="1"/>
    <col min="7" max="7" width="58" style="6" customWidth="1"/>
    <col min="8" max="16384" width="9.140625" style="6"/>
  </cols>
  <sheetData>
    <row r="1" spans="1:7" s="1" customFormat="1" ht="15" x14ac:dyDescent="0.2">
      <c r="A1" s="25" t="s">
        <v>6</v>
      </c>
      <c r="B1" s="25"/>
      <c r="C1" s="25"/>
      <c r="D1" s="25"/>
      <c r="E1" s="25"/>
      <c r="F1" s="25"/>
      <c r="G1" s="25"/>
    </row>
    <row r="2" spans="1:7" s="1" customFormat="1" ht="15" x14ac:dyDescent="0.2">
      <c r="A2" s="25" t="s">
        <v>37</v>
      </c>
      <c r="B2" s="25"/>
      <c r="C2" s="25"/>
      <c r="D2" s="25"/>
      <c r="E2" s="25"/>
      <c r="F2" s="25"/>
      <c r="G2" s="25"/>
    </row>
    <row r="4" spans="1:7" s="1" customFormat="1" ht="20.100000000000001" customHeight="1" x14ac:dyDescent="0.2">
      <c r="A4" s="1" t="s">
        <v>0</v>
      </c>
      <c r="C4" s="2" t="s">
        <v>27</v>
      </c>
      <c r="D4" s="2" t="s">
        <v>28</v>
      </c>
      <c r="E4" s="18" t="s">
        <v>41</v>
      </c>
      <c r="F4" s="11" t="s">
        <v>1</v>
      </c>
      <c r="G4" s="10" t="s">
        <v>29</v>
      </c>
    </row>
    <row r="5" spans="1:7" s="19" customFormat="1" ht="15" customHeight="1" x14ac:dyDescent="0.2">
      <c r="B5" s="19" t="s">
        <v>7</v>
      </c>
      <c r="C5" s="20">
        <v>860000</v>
      </c>
      <c r="D5" s="20">
        <v>860000</v>
      </c>
      <c r="E5" s="20">
        <v>860000</v>
      </c>
      <c r="F5" s="20">
        <f t="shared" ref="F5:F13" si="0">E5-D5</f>
        <v>0</v>
      </c>
    </row>
    <row r="6" spans="1:7" s="19" customFormat="1" x14ac:dyDescent="0.2">
      <c r="B6" s="19" t="s">
        <v>12</v>
      </c>
      <c r="C6" s="20">
        <v>40000</v>
      </c>
      <c r="D6" s="20">
        <v>40000</v>
      </c>
      <c r="E6" s="20">
        <v>25000</v>
      </c>
      <c r="F6" s="23">
        <f t="shared" si="0"/>
        <v>-15000</v>
      </c>
      <c r="G6" s="24" t="s">
        <v>40</v>
      </c>
    </row>
    <row r="7" spans="1:7" s="22" customFormat="1" x14ac:dyDescent="0.2">
      <c r="B7" s="19" t="s">
        <v>8</v>
      </c>
      <c r="C7" s="20">
        <v>303000</v>
      </c>
      <c r="D7" s="20">
        <v>303000</v>
      </c>
      <c r="E7" s="20">
        <v>303000</v>
      </c>
      <c r="F7" s="20">
        <f t="shared" si="0"/>
        <v>0</v>
      </c>
      <c r="G7" s="24" t="s">
        <v>31</v>
      </c>
    </row>
    <row r="8" spans="1:7" s="19" customFormat="1" ht="25.5" x14ac:dyDescent="0.2">
      <c r="B8" s="21" t="s">
        <v>9</v>
      </c>
      <c r="C8" s="20">
        <v>25000</v>
      </c>
      <c r="D8" s="20">
        <v>15000</v>
      </c>
      <c r="E8" s="20">
        <v>10000</v>
      </c>
      <c r="F8" s="23">
        <f t="shared" si="0"/>
        <v>-5000</v>
      </c>
      <c r="G8" s="24" t="s">
        <v>39</v>
      </c>
    </row>
    <row r="9" spans="1:7" x14ac:dyDescent="0.2">
      <c r="B9" s="7" t="s">
        <v>10</v>
      </c>
      <c r="C9" s="5">
        <v>43000</v>
      </c>
      <c r="D9" s="5">
        <v>43000</v>
      </c>
      <c r="E9" s="5">
        <v>37500</v>
      </c>
      <c r="F9" s="12">
        <f t="shared" si="0"/>
        <v>-5500</v>
      </c>
      <c r="G9" s="14"/>
    </row>
    <row r="10" spans="1:7" x14ac:dyDescent="0.2">
      <c r="B10" s="6" t="s">
        <v>11</v>
      </c>
      <c r="C10" s="5">
        <v>60000</v>
      </c>
      <c r="D10" s="5">
        <v>40000</v>
      </c>
      <c r="E10" s="5">
        <v>40000</v>
      </c>
      <c r="F10" s="5">
        <f t="shared" si="0"/>
        <v>0</v>
      </c>
      <c r="G10" s="13"/>
    </row>
    <row r="11" spans="1:7" x14ac:dyDescent="0.2">
      <c r="B11" s="6" t="s">
        <v>24</v>
      </c>
      <c r="C11" s="5">
        <v>5000</v>
      </c>
      <c r="D11" s="5">
        <v>5000</v>
      </c>
      <c r="E11" s="5">
        <v>5000</v>
      </c>
      <c r="F11" s="5">
        <f t="shared" si="0"/>
        <v>0</v>
      </c>
      <c r="G11" s="7"/>
    </row>
    <row r="12" spans="1:7" s="4" customFormat="1" x14ac:dyDescent="0.2">
      <c r="B12" s="6"/>
      <c r="C12" s="5"/>
      <c r="D12" s="2"/>
      <c r="E12" s="2"/>
      <c r="F12" s="5">
        <f t="shared" si="0"/>
        <v>0</v>
      </c>
      <c r="G12" s="15"/>
    </row>
    <row r="13" spans="1:7" s="4" customFormat="1" x14ac:dyDescent="0.2">
      <c r="B13" s="4" t="s">
        <v>2</v>
      </c>
      <c r="C13" s="2">
        <f>SUM(C5:C12)</f>
        <v>1336000</v>
      </c>
      <c r="D13" s="2">
        <f>SUM(D5:D12)</f>
        <v>1306000</v>
      </c>
      <c r="E13" s="2">
        <f>SUM(E5:E12)</f>
        <v>1280500</v>
      </c>
      <c r="F13" s="12">
        <f t="shared" si="0"/>
        <v>-25500</v>
      </c>
      <c r="G13" s="15"/>
    </row>
    <row r="14" spans="1:7" x14ac:dyDescent="0.2">
      <c r="C14" s="5"/>
      <c r="D14" s="5"/>
      <c r="E14" s="5"/>
      <c r="F14" s="5"/>
      <c r="G14" s="7"/>
    </row>
    <row r="15" spans="1:7" s="1" customFormat="1" ht="15" x14ac:dyDescent="0.2">
      <c r="A15" s="1" t="s">
        <v>3</v>
      </c>
      <c r="C15" s="3"/>
      <c r="D15" s="3"/>
      <c r="E15" s="3"/>
      <c r="F15" s="3"/>
      <c r="G15" s="16"/>
    </row>
    <row r="16" spans="1:7" s="22" customFormat="1" ht="25.5" x14ac:dyDescent="0.2">
      <c r="B16" s="19" t="s">
        <v>13</v>
      </c>
      <c r="C16" s="20">
        <f>390000+101500+48000</f>
        <v>539500</v>
      </c>
      <c r="D16" s="20">
        <f>390000+70000+48000</f>
        <v>508000</v>
      </c>
      <c r="E16" s="20">
        <v>450000</v>
      </c>
      <c r="F16" s="20">
        <f t="shared" ref="F16:F30" si="1">E16-D16</f>
        <v>-58000</v>
      </c>
      <c r="G16" s="21" t="s">
        <v>46</v>
      </c>
    </row>
    <row r="17" spans="1:7" x14ac:dyDescent="0.2">
      <c r="B17" s="6" t="s">
        <v>14</v>
      </c>
      <c r="C17" s="5">
        <v>0</v>
      </c>
      <c r="D17" s="5">
        <v>0</v>
      </c>
      <c r="E17" s="5">
        <v>32000</v>
      </c>
      <c r="F17" s="12">
        <f t="shared" si="1"/>
        <v>32000</v>
      </c>
      <c r="G17" s="7" t="s">
        <v>44</v>
      </c>
    </row>
    <row r="18" spans="1:7" s="19" customFormat="1" x14ac:dyDescent="0.2">
      <c r="B18" s="19" t="s">
        <v>15</v>
      </c>
      <c r="C18" s="20">
        <f>570000</f>
        <v>570000</v>
      </c>
      <c r="D18" s="20">
        <v>450000</v>
      </c>
      <c r="E18" s="20">
        <v>410000</v>
      </c>
      <c r="F18" s="20">
        <f t="shared" si="1"/>
        <v>-40000</v>
      </c>
      <c r="G18" s="21"/>
    </row>
    <row r="19" spans="1:7" x14ac:dyDescent="0.2">
      <c r="B19" s="6" t="s">
        <v>16</v>
      </c>
      <c r="C19" s="5">
        <v>0</v>
      </c>
      <c r="D19" s="5">
        <v>0</v>
      </c>
      <c r="E19" s="5">
        <v>85000</v>
      </c>
      <c r="F19" s="12">
        <f t="shared" si="1"/>
        <v>85000</v>
      </c>
      <c r="G19" s="7" t="s">
        <v>47</v>
      </c>
    </row>
    <row r="20" spans="1:7" s="19" customFormat="1" x14ac:dyDescent="0.2">
      <c r="B20" s="19" t="s">
        <v>17</v>
      </c>
      <c r="C20" s="20">
        <v>0</v>
      </c>
      <c r="D20" s="20">
        <v>0</v>
      </c>
      <c r="E20" s="20">
        <v>8000</v>
      </c>
      <c r="F20" s="12">
        <f t="shared" si="1"/>
        <v>8000</v>
      </c>
      <c r="G20" s="21" t="s">
        <v>42</v>
      </c>
    </row>
    <row r="21" spans="1:7" x14ac:dyDescent="0.2">
      <c r="B21" s="6" t="s">
        <v>18</v>
      </c>
      <c r="C21" s="5">
        <v>69500</v>
      </c>
      <c r="D21" s="5">
        <v>69500</v>
      </c>
      <c r="E21" s="5">
        <v>69500</v>
      </c>
      <c r="F21" s="5">
        <f t="shared" si="1"/>
        <v>0</v>
      </c>
      <c r="G21" s="7"/>
    </row>
    <row r="22" spans="1:7" x14ac:dyDescent="0.2">
      <c r="C22" s="5"/>
      <c r="D22" s="5"/>
      <c r="E22" s="5"/>
      <c r="F22" s="5">
        <f t="shared" si="1"/>
        <v>0</v>
      </c>
      <c r="G22" s="7"/>
    </row>
    <row r="23" spans="1:7" x14ac:dyDescent="0.2">
      <c r="A23" s="6" t="s">
        <v>19</v>
      </c>
      <c r="D23" s="5"/>
      <c r="E23" s="5"/>
      <c r="F23" s="5">
        <f t="shared" si="1"/>
        <v>0</v>
      </c>
      <c r="G23" s="7"/>
    </row>
    <row r="24" spans="1:7" x14ac:dyDescent="0.2">
      <c r="B24" s="6" t="s">
        <v>20</v>
      </c>
      <c r="C24" s="5">
        <v>20000</v>
      </c>
      <c r="D24" s="5">
        <v>20000</v>
      </c>
      <c r="E24" s="5">
        <v>20000</v>
      </c>
      <c r="F24" s="5">
        <f t="shared" si="1"/>
        <v>0</v>
      </c>
      <c r="G24" s="7"/>
    </row>
    <row r="25" spans="1:7" s="19" customFormat="1" x14ac:dyDescent="0.2">
      <c r="B25" s="19" t="s">
        <v>25</v>
      </c>
      <c r="C25" s="20">
        <v>30000</v>
      </c>
      <c r="D25" s="20">
        <v>30000</v>
      </c>
      <c r="E25" s="20">
        <v>27500</v>
      </c>
      <c r="F25" s="20">
        <f t="shared" si="1"/>
        <v>-2500</v>
      </c>
      <c r="G25" s="21" t="s">
        <v>43</v>
      </c>
    </row>
    <row r="26" spans="1:7" s="22" customFormat="1" x14ac:dyDescent="0.2">
      <c r="B26" s="19" t="s">
        <v>26</v>
      </c>
      <c r="C26" s="20">
        <v>38000</v>
      </c>
      <c r="D26" s="20">
        <v>38000</v>
      </c>
      <c r="E26" s="20">
        <v>33000</v>
      </c>
      <c r="F26" s="20">
        <f t="shared" si="1"/>
        <v>-5000</v>
      </c>
      <c r="G26" s="21" t="s">
        <v>43</v>
      </c>
    </row>
    <row r="27" spans="1:7" s="19" customFormat="1" ht="25.5" x14ac:dyDescent="0.2">
      <c r="B27" s="19" t="s">
        <v>21</v>
      </c>
      <c r="C27" s="20">
        <v>5000</v>
      </c>
      <c r="D27" s="20">
        <v>5000</v>
      </c>
      <c r="E27" s="20">
        <v>20000</v>
      </c>
      <c r="F27" s="23">
        <f t="shared" si="1"/>
        <v>15000</v>
      </c>
      <c r="G27" s="21" t="s">
        <v>45</v>
      </c>
    </row>
    <row r="28" spans="1:7" ht="15" customHeight="1" x14ac:dyDescent="0.2">
      <c r="B28" s="6" t="s">
        <v>22</v>
      </c>
      <c r="C28" s="5">
        <v>25000</v>
      </c>
      <c r="D28" s="5">
        <v>25000</v>
      </c>
      <c r="E28" s="5">
        <v>25000</v>
      </c>
      <c r="F28" s="5">
        <f t="shared" si="1"/>
        <v>0</v>
      </c>
    </row>
    <row r="29" spans="1:7" ht="15" customHeight="1" x14ac:dyDescent="0.2">
      <c r="B29" s="6" t="s">
        <v>23</v>
      </c>
      <c r="C29" s="5">
        <v>110000</v>
      </c>
      <c r="D29" s="5">
        <v>110000</v>
      </c>
      <c r="E29" s="5">
        <f>25000+10000</f>
        <v>35000</v>
      </c>
      <c r="F29" s="5">
        <f t="shared" si="1"/>
        <v>-75000</v>
      </c>
      <c r="G29" s="6" t="s">
        <v>48</v>
      </c>
    </row>
    <row r="30" spans="1:7" s="4" customFormat="1" ht="15" customHeight="1" x14ac:dyDescent="0.2">
      <c r="B30" s="6" t="s">
        <v>4</v>
      </c>
      <c r="C30" s="2">
        <v>0</v>
      </c>
      <c r="D30" s="5">
        <v>0</v>
      </c>
      <c r="E30" s="5">
        <v>0</v>
      </c>
      <c r="F30" s="5">
        <f t="shared" si="1"/>
        <v>0</v>
      </c>
    </row>
    <row r="31" spans="1:7" ht="15" customHeight="1" x14ac:dyDescent="0.2">
      <c r="C31" s="5"/>
      <c r="D31" s="5"/>
      <c r="E31" s="5"/>
      <c r="F31" s="5"/>
    </row>
    <row r="32" spans="1:7" s="4" customFormat="1" ht="15" customHeight="1" x14ac:dyDescent="0.2">
      <c r="A32" s="4" t="s">
        <v>5</v>
      </c>
      <c r="C32" s="2">
        <f>SUM(C16:C31)</f>
        <v>1407000</v>
      </c>
      <c r="D32" s="2">
        <f>SUM(D16:D31)</f>
        <v>1255500</v>
      </c>
      <c r="E32" s="2">
        <f>SUM(E16:E31)</f>
        <v>1215000</v>
      </c>
      <c r="F32" s="5">
        <f>E32-D32</f>
        <v>-40500</v>
      </c>
    </row>
    <row r="33" spans="1:6" x14ac:dyDescent="0.2">
      <c r="C33" s="5"/>
      <c r="D33" s="5"/>
      <c r="E33" s="5"/>
      <c r="F33" s="5"/>
    </row>
    <row r="34" spans="1:6" ht="15" customHeight="1" x14ac:dyDescent="0.2">
      <c r="C34" s="5"/>
      <c r="D34" s="5"/>
      <c r="E34" s="5"/>
      <c r="F34" s="5"/>
    </row>
    <row r="35" spans="1:6" s="4" customFormat="1" ht="15" customHeight="1" x14ac:dyDescent="0.2">
      <c r="A35" s="4" t="s">
        <v>34</v>
      </c>
      <c r="C35" s="17">
        <f>C13-C32</f>
        <v>-71000</v>
      </c>
      <c r="D35" s="2">
        <f>D13-D32</f>
        <v>50500</v>
      </c>
      <c r="E35" s="2">
        <f>E13-E32</f>
        <v>65500</v>
      </c>
      <c r="F35" s="2">
        <f t="shared" ref="F35" si="2">D35-C35</f>
        <v>121500</v>
      </c>
    </row>
    <row r="36" spans="1:6" ht="15" customHeight="1" x14ac:dyDescent="0.2">
      <c r="A36" s="6" t="s">
        <v>38</v>
      </c>
      <c r="C36" s="5">
        <v>150000</v>
      </c>
      <c r="D36" s="5"/>
      <c r="E36" s="5"/>
      <c r="F36" s="5"/>
    </row>
    <row r="37" spans="1:6" ht="15" customHeight="1" x14ac:dyDescent="0.2">
      <c r="C37" s="2">
        <f>C35+C36</f>
        <v>79000</v>
      </c>
      <c r="D37" s="5"/>
      <c r="E37" s="5"/>
      <c r="F37" s="5"/>
    </row>
    <row r="38" spans="1:6" ht="15" customHeight="1" x14ac:dyDescent="0.2">
      <c r="C38" s="5"/>
      <c r="D38" s="5"/>
      <c r="E38" s="5"/>
      <c r="F38" s="5"/>
    </row>
    <row r="39" spans="1:6" ht="15" customHeight="1" x14ac:dyDescent="0.2">
      <c r="B39" s="6" t="s">
        <v>33</v>
      </c>
      <c r="C39" s="5"/>
      <c r="D39" s="9">
        <f>D35/D13*100</f>
        <v>3.8667687595712099</v>
      </c>
      <c r="E39" s="9">
        <f>E35/E13*100</f>
        <v>5.1151893791487701</v>
      </c>
      <c r="F39" s="5"/>
    </row>
    <row r="40" spans="1:6" ht="15" customHeight="1" x14ac:dyDescent="0.2">
      <c r="C40" s="5"/>
      <c r="D40" s="5"/>
      <c r="E40" s="5"/>
      <c r="F40" s="5"/>
    </row>
    <row r="41" spans="1:6" ht="15" customHeight="1" x14ac:dyDescent="0.2">
      <c r="C41" s="5"/>
      <c r="D41" s="5"/>
      <c r="E41" s="5"/>
      <c r="F41" s="5"/>
    </row>
    <row r="42" spans="1:6" ht="15" customHeight="1" x14ac:dyDescent="0.2">
      <c r="C42" s="5"/>
      <c r="D42" s="5"/>
      <c r="E42" s="5"/>
      <c r="F42" s="5"/>
    </row>
    <row r="43" spans="1:6" x14ac:dyDescent="0.2">
      <c r="C43" s="5"/>
      <c r="D43" s="5"/>
      <c r="E43" s="5"/>
      <c r="F43" s="5"/>
    </row>
    <row r="44" spans="1:6" x14ac:dyDescent="0.2">
      <c r="C44" s="5"/>
      <c r="D44" s="5"/>
      <c r="E44" s="5"/>
      <c r="F44" s="5"/>
    </row>
    <row r="45" spans="1:6" x14ac:dyDescent="0.2">
      <c r="C45" s="5"/>
      <c r="D45" s="5"/>
      <c r="E45" s="5"/>
      <c r="F45" s="5"/>
    </row>
    <row r="46" spans="1:6" x14ac:dyDescent="0.2">
      <c r="C46" s="5"/>
      <c r="D46" s="5"/>
      <c r="E46" s="5"/>
      <c r="F46" s="5"/>
    </row>
    <row r="47" spans="1:6" x14ac:dyDescent="0.2">
      <c r="C47" s="5"/>
      <c r="D47" s="5"/>
      <c r="E47" s="5"/>
      <c r="F47" s="5"/>
    </row>
    <row r="48" spans="1:6" x14ac:dyDescent="0.2">
      <c r="C48" s="5"/>
      <c r="D48" s="5"/>
      <c r="E48" s="5"/>
      <c r="F48" s="5"/>
    </row>
    <row r="49" spans="3:6" x14ac:dyDescent="0.2">
      <c r="C49" s="5"/>
      <c r="D49" s="5"/>
      <c r="E49" s="5"/>
      <c r="F49" s="5"/>
    </row>
  </sheetData>
  <mergeCells count="2">
    <mergeCell ref="A1:G1"/>
    <mergeCell ref="A2:G2"/>
  </mergeCells>
  <printOptions horizontalCentered="1"/>
  <pageMargins left="0.15748031496062992" right="0.15748031496062992" top="0.39370078740157483" bottom="0.19685039370078741" header="0.51181102362204722" footer="0.51181102362204722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="85" zoomScaleNormal="85" workbookViewId="0">
      <selection activeCell="A32" sqref="A32:XFD32"/>
    </sheetView>
  </sheetViews>
  <sheetFormatPr defaultColWidth="9.140625" defaultRowHeight="12.75" x14ac:dyDescent="0.2"/>
  <cols>
    <col min="1" max="1" width="6.7109375" style="6" customWidth="1"/>
    <col min="2" max="2" width="59.140625" style="6" customWidth="1"/>
    <col min="3" max="3" width="20.85546875" style="8" customWidth="1"/>
    <col min="4" max="4" width="20.5703125" style="8" customWidth="1"/>
    <col min="5" max="5" width="16.7109375" style="8" customWidth="1"/>
    <col min="6" max="6" width="35.5703125" style="6" customWidth="1"/>
    <col min="7" max="16384" width="9.140625" style="6"/>
  </cols>
  <sheetData>
    <row r="1" spans="1:6" s="1" customFormat="1" ht="15" x14ac:dyDescent="0.2">
      <c r="A1" s="25" t="s">
        <v>6</v>
      </c>
      <c r="B1" s="25"/>
      <c r="C1" s="25"/>
      <c r="D1" s="25"/>
      <c r="E1" s="25"/>
      <c r="F1" s="25"/>
    </row>
    <row r="2" spans="1:6" s="1" customFormat="1" ht="15" x14ac:dyDescent="0.2">
      <c r="A2" s="25" t="s">
        <v>37</v>
      </c>
      <c r="B2" s="25"/>
      <c r="C2" s="25"/>
      <c r="D2" s="25"/>
      <c r="E2" s="25"/>
      <c r="F2" s="25"/>
    </row>
    <row r="4" spans="1:6" s="1" customFormat="1" ht="20.100000000000001" customHeight="1" x14ac:dyDescent="0.2">
      <c r="A4" s="1" t="s">
        <v>0</v>
      </c>
      <c r="C4" s="2" t="s">
        <v>27</v>
      </c>
      <c r="D4" s="2" t="s">
        <v>28</v>
      </c>
      <c r="E4" s="11" t="s">
        <v>1</v>
      </c>
      <c r="F4" s="10" t="s">
        <v>29</v>
      </c>
    </row>
    <row r="5" spans="1:6" ht="15" customHeight="1" x14ac:dyDescent="0.2">
      <c r="B5" s="6" t="s">
        <v>7</v>
      </c>
      <c r="C5" s="5">
        <v>860000</v>
      </c>
      <c r="D5" s="5">
        <v>860000</v>
      </c>
      <c r="E5" s="5">
        <f>D5-C5</f>
        <v>0</v>
      </c>
    </row>
    <row r="6" spans="1:6" ht="15" customHeight="1" x14ac:dyDescent="0.2">
      <c r="B6" s="6" t="s">
        <v>12</v>
      </c>
      <c r="C6" s="5">
        <v>40000</v>
      </c>
      <c r="D6" s="5">
        <v>40000</v>
      </c>
      <c r="E6" s="5">
        <f t="shared" ref="E6:E11" si="0">D6-C6</f>
        <v>0</v>
      </c>
    </row>
    <row r="7" spans="1:6" s="4" customFormat="1" ht="25.5" x14ac:dyDescent="0.2">
      <c r="B7" s="6" t="s">
        <v>8</v>
      </c>
      <c r="C7" s="5">
        <v>303000</v>
      </c>
      <c r="D7" s="5">
        <v>303000</v>
      </c>
      <c r="E7" s="5">
        <f t="shared" si="0"/>
        <v>0</v>
      </c>
      <c r="F7" s="13" t="s">
        <v>31</v>
      </c>
    </row>
    <row r="8" spans="1:6" ht="25.5" x14ac:dyDescent="0.2">
      <c r="B8" s="7" t="s">
        <v>9</v>
      </c>
      <c r="C8" s="5">
        <v>25000</v>
      </c>
      <c r="D8" s="5">
        <v>15000</v>
      </c>
      <c r="E8" s="12">
        <f t="shared" si="0"/>
        <v>-10000</v>
      </c>
      <c r="F8" s="13" t="s">
        <v>30</v>
      </c>
    </row>
    <row r="9" spans="1:6" x14ac:dyDescent="0.2">
      <c r="B9" s="7" t="s">
        <v>10</v>
      </c>
      <c r="C9" s="5">
        <v>43000</v>
      </c>
      <c r="D9" s="5">
        <v>43000</v>
      </c>
      <c r="E9" s="5">
        <f t="shared" si="0"/>
        <v>0</v>
      </c>
      <c r="F9" s="14"/>
    </row>
    <row r="10" spans="1:6" ht="25.5" x14ac:dyDescent="0.2">
      <c r="B10" s="6" t="s">
        <v>11</v>
      </c>
      <c r="C10" s="5">
        <v>60000</v>
      </c>
      <c r="D10" s="5">
        <v>40000</v>
      </c>
      <c r="E10" s="12">
        <f t="shared" si="0"/>
        <v>-20000</v>
      </c>
      <c r="F10" s="13" t="s">
        <v>30</v>
      </c>
    </row>
    <row r="11" spans="1:6" x14ac:dyDescent="0.2">
      <c r="B11" s="6" t="s">
        <v>24</v>
      </c>
      <c r="C11" s="5">
        <v>5000</v>
      </c>
      <c r="D11" s="5">
        <v>5000</v>
      </c>
      <c r="E11" s="5">
        <f t="shared" si="0"/>
        <v>0</v>
      </c>
      <c r="F11" s="7"/>
    </row>
    <row r="12" spans="1:6" s="4" customFormat="1" x14ac:dyDescent="0.2">
      <c r="B12" s="6"/>
      <c r="C12" s="5"/>
      <c r="D12" s="2"/>
      <c r="E12" s="5"/>
      <c r="F12" s="15"/>
    </row>
    <row r="13" spans="1:6" s="4" customFormat="1" x14ac:dyDescent="0.2">
      <c r="B13" s="4" t="s">
        <v>2</v>
      </c>
      <c r="C13" s="2">
        <f>SUM(C5:C12)</f>
        <v>1336000</v>
      </c>
      <c r="D13" s="2">
        <f>SUM(D5:D12)</f>
        <v>1306000</v>
      </c>
      <c r="E13" s="12">
        <f>D13-C13</f>
        <v>-30000</v>
      </c>
      <c r="F13" s="15"/>
    </row>
    <row r="14" spans="1:6" x14ac:dyDescent="0.2">
      <c r="C14" s="5"/>
      <c r="D14" s="5"/>
      <c r="E14" s="5"/>
      <c r="F14" s="7"/>
    </row>
    <row r="15" spans="1:6" s="1" customFormat="1" ht="15" x14ac:dyDescent="0.2">
      <c r="A15" s="1" t="s">
        <v>3</v>
      </c>
      <c r="C15" s="3"/>
      <c r="D15" s="3"/>
      <c r="E15" s="3"/>
      <c r="F15" s="16"/>
    </row>
    <row r="16" spans="1:6" s="4" customFormat="1" ht="25.5" x14ac:dyDescent="0.2">
      <c r="B16" s="6" t="s">
        <v>13</v>
      </c>
      <c r="C16" s="5">
        <f>390000+101500+48000</f>
        <v>539500</v>
      </c>
      <c r="D16" s="5">
        <f>390000+70000+48000</f>
        <v>508000</v>
      </c>
      <c r="E16" s="5">
        <f>D16-C16</f>
        <v>-31500</v>
      </c>
      <c r="F16" s="7" t="s">
        <v>35</v>
      </c>
    </row>
    <row r="17" spans="1:6" x14ac:dyDescent="0.2">
      <c r="B17" s="6" t="s">
        <v>14</v>
      </c>
      <c r="C17" s="5">
        <v>0</v>
      </c>
      <c r="D17" s="5">
        <v>0</v>
      </c>
      <c r="E17" s="5">
        <f>D17-C17</f>
        <v>0</v>
      </c>
      <c r="F17" s="7"/>
    </row>
    <row r="18" spans="1:6" ht="38.25" x14ac:dyDescent="0.2">
      <c r="B18" s="6" t="s">
        <v>15</v>
      </c>
      <c r="C18" s="5">
        <f>570000</f>
        <v>570000</v>
      </c>
      <c r="D18" s="5">
        <v>450000</v>
      </c>
      <c r="E18" s="5">
        <f t="shared" ref="E18:E32" si="1">D18-C18</f>
        <v>-120000</v>
      </c>
      <c r="F18" s="7" t="s">
        <v>36</v>
      </c>
    </row>
    <row r="19" spans="1:6" x14ac:dyDescent="0.2">
      <c r="B19" s="6" t="s">
        <v>16</v>
      </c>
      <c r="C19" s="5">
        <v>0</v>
      </c>
      <c r="D19" s="5">
        <v>0</v>
      </c>
      <c r="E19" s="5">
        <f t="shared" si="1"/>
        <v>0</v>
      </c>
      <c r="F19" s="7"/>
    </row>
    <row r="20" spans="1:6" ht="25.5" x14ac:dyDescent="0.2">
      <c r="B20" s="6" t="s">
        <v>17</v>
      </c>
      <c r="C20" s="5">
        <v>0</v>
      </c>
      <c r="D20" s="5">
        <v>0</v>
      </c>
      <c r="E20" s="5">
        <f t="shared" si="1"/>
        <v>0</v>
      </c>
      <c r="F20" s="7" t="s">
        <v>32</v>
      </c>
    </row>
    <row r="21" spans="1:6" x14ac:dyDescent="0.2">
      <c r="B21" s="6" t="s">
        <v>18</v>
      </c>
      <c r="C21" s="5">
        <v>69500</v>
      </c>
      <c r="D21" s="5">
        <v>69500</v>
      </c>
      <c r="E21" s="5">
        <f t="shared" si="1"/>
        <v>0</v>
      </c>
      <c r="F21" s="7"/>
    </row>
    <row r="22" spans="1:6" x14ac:dyDescent="0.2">
      <c r="C22" s="5"/>
      <c r="D22" s="5"/>
      <c r="E22" s="5"/>
      <c r="F22" s="7"/>
    </row>
    <row r="23" spans="1:6" x14ac:dyDescent="0.2">
      <c r="A23" s="6" t="s">
        <v>19</v>
      </c>
      <c r="D23" s="5"/>
      <c r="E23" s="5"/>
      <c r="F23" s="7"/>
    </row>
    <row r="24" spans="1:6" x14ac:dyDescent="0.2">
      <c r="B24" s="6" t="s">
        <v>20</v>
      </c>
      <c r="C24" s="5">
        <v>20000</v>
      </c>
      <c r="D24" s="5">
        <v>20000</v>
      </c>
      <c r="E24" s="5">
        <f t="shared" si="1"/>
        <v>0</v>
      </c>
      <c r="F24" s="7"/>
    </row>
    <row r="25" spans="1:6" x14ac:dyDescent="0.2">
      <c r="B25" s="6" t="s">
        <v>25</v>
      </c>
      <c r="C25" s="5">
        <v>30000</v>
      </c>
      <c r="D25" s="5">
        <v>30000</v>
      </c>
      <c r="E25" s="5">
        <f t="shared" si="1"/>
        <v>0</v>
      </c>
      <c r="F25" s="7"/>
    </row>
    <row r="26" spans="1:6" s="4" customFormat="1" x14ac:dyDescent="0.2">
      <c r="B26" s="6" t="s">
        <v>26</v>
      </c>
      <c r="C26" s="5">
        <v>38000</v>
      </c>
      <c r="D26" s="5">
        <v>38000</v>
      </c>
      <c r="E26" s="5">
        <f t="shared" si="1"/>
        <v>0</v>
      </c>
      <c r="F26" s="15"/>
    </row>
    <row r="27" spans="1:6" ht="15" customHeight="1" x14ac:dyDescent="0.2">
      <c r="B27" s="6" t="s">
        <v>21</v>
      </c>
      <c r="C27" s="5">
        <v>5000</v>
      </c>
      <c r="D27" s="5">
        <v>5000</v>
      </c>
      <c r="E27" s="5">
        <f t="shared" si="1"/>
        <v>0</v>
      </c>
    </row>
    <row r="28" spans="1:6" ht="15" customHeight="1" x14ac:dyDescent="0.2">
      <c r="B28" s="6" t="s">
        <v>22</v>
      </c>
      <c r="C28" s="5">
        <v>25000</v>
      </c>
      <c r="D28" s="5">
        <v>25000</v>
      </c>
      <c r="E28" s="5">
        <f t="shared" si="1"/>
        <v>0</v>
      </c>
    </row>
    <row r="29" spans="1:6" ht="15" customHeight="1" x14ac:dyDescent="0.2">
      <c r="B29" s="6" t="s">
        <v>23</v>
      </c>
      <c r="C29" s="5">
        <v>110000</v>
      </c>
      <c r="D29" s="5">
        <v>110000</v>
      </c>
      <c r="E29" s="5">
        <f t="shared" si="1"/>
        <v>0</v>
      </c>
    </row>
    <row r="30" spans="1:6" s="4" customFormat="1" ht="15" customHeight="1" x14ac:dyDescent="0.2">
      <c r="B30" s="6" t="s">
        <v>4</v>
      </c>
      <c r="C30" s="2"/>
      <c r="D30" s="5"/>
      <c r="E30" s="5"/>
    </row>
    <row r="31" spans="1:6" ht="15" customHeight="1" x14ac:dyDescent="0.2">
      <c r="C31" s="5"/>
      <c r="D31" s="5"/>
      <c r="E31" s="5"/>
    </row>
    <row r="32" spans="1:6" s="4" customFormat="1" ht="15" customHeight="1" x14ac:dyDescent="0.2">
      <c r="A32" s="4" t="s">
        <v>5</v>
      </c>
      <c r="C32" s="2">
        <f>SUM(C16:C31)</f>
        <v>1407000</v>
      </c>
      <c r="D32" s="2">
        <f>SUM(D16:D31)</f>
        <v>1255500</v>
      </c>
      <c r="E32" s="5">
        <f t="shared" si="1"/>
        <v>-151500</v>
      </c>
    </row>
    <row r="33" spans="1:5" x14ac:dyDescent="0.2">
      <c r="C33" s="5"/>
      <c r="D33" s="5"/>
      <c r="E33" s="5"/>
    </row>
    <row r="34" spans="1:5" ht="15" customHeight="1" x14ac:dyDescent="0.2">
      <c r="C34" s="5"/>
      <c r="D34" s="5"/>
      <c r="E34" s="5"/>
    </row>
    <row r="35" spans="1:5" s="4" customFormat="1" ht="15" customHeight="1" x14ac:dyDescent="0.2">
      <c r="A35" s="4" t="s">
        <v>34</v>
      </c>
      <c r="C35" s="17">
        <f>C13-C32</f>
        <v>-71000</v>
      </c>
      <c r="D35" s="2">
        <f>D13-D32</f>
        <v>50500</v>
      </c>
      <c r="E35" s="2">
        <f t="shared" ref="E35" si="2">D35-C35</f>
        <v>121500</v>
      </c>
    </row>
    <row r="36" spans="1:5" ht="15" customHeight="1" x14ac:dyDescent="0.2">
      <c r="A36" s="6" t="s">
        <v>38</v>
      </c>
      <c r="C36" s="5">
        <v>150000</v>
      </c>
      <c r="D36" s="5"/>
      <c r="E36" s="5"/>
    </row>
    <row r="37" spans="1:5" ht="15" customHeight="1" x14ac:dyDescent="0.2">
      <c r="C37" s="2">
        <f>C35+C36</f>
        <v>79000</v>
      </c>
      <c r="D37" s="5"/>
      <c r="E37" s="5"/>
    </row>
    <row r="38" spans="1:5" ht="15" customHeight="1" x14ac:dyDescent="0.2">
      <c r="C38" s="5"/>
      <c r="D38" s="5"/>
      <c r="E38" s="5"/>
    </row>
    <row r="39" spans="1:5" ht="15" customHeight="1" x14ac:dyDescent="0.2">
      <c r="B39" s="6" t="s">
        <v>33</v>
      </c>
      <c r="C39" s="5"/>
      <c r="D39" s="9">
        <f>D35/D13*100</f>
        <v>3.8667687595712099</v>
      </c>
      <c r="E39" s="5"/>
    </row>
    <row r="40" spans="1:5" ht="15" customHeight="1" x14ac:dyDescent="0.2">
      <c r="C40" s="5"/>
      <c r="D40" s="5"/>
      <c r="E40" s="5"/>
    </row>
    <row r="41" spans="1:5" ht="15" customHeight="1" x14ac:dyDescent="0.2">
      <c r="C41" s="5"/>
      <c r="D41" s="5"/>
      <c r="E41" s="5"/>
    </row>
    <row r="42" spans="1:5" ht="15" customHeight="1" x14ac:dyDescent="0.2">
      <c r="C42" s="5"/>
      <c r="D42" s="5"/>
      <c r="E42" s="5"/>
    </row>
    <row r="43" spans="1:5" x14ac:dyDescent="0.2">
      <c r="C43" s="5"/>
      <c r="D43" s="5"/>
      <c r="E43" s="5"/>
    </row>
    <row r="44" spans="1:5" x14ac:dyDescent="0.2">
      <c r="C44" s="5"/>
      <c r="D44" s="5"/>
      <c r="E44" s="5"/>
    </row>
    <row r="45" spans="1:5" x14ac:dyDescent="0.2">
      <c r="C45" s="5"/>
      <c r="D45" s="5"/>
      <c r="E45" s="5"/>
    </row>
    <row r="46" spans="1:5" x14ac:dyDescent="0.2">
      <c r="C46" s="5"/>
      <c r="D46" s="5"/>
      <c r="E46" s="5"/>
    </row>
    <row r="47" spans="1:5" x14ac:dyDescent="0.2">
      <c r="C47" s="5"/>
      <c r="D47" s="5"/>
      <c r="E47" s="5"/>
    </row>
    <row r="48" spans="1:5" x14ac:dyDescent="0.2">
      <c r="C48" s="5"/>
      <c r="D48" s="5"/>
      <c r="E48" s="5"/>
    </row>
    <row r="49" spans="3:5" x14ac:dyDescent="0.2">
      <c r="C49" s="5"/>
      <c r="D49" s="5"/>
      <c r="E49" s="5"/>
    </row>
  </sheetData>
  <mergeCells count="2">
    <mergeCell ref="A1:F1"/>
    <mergeCell ref="A2:F2"/>
  </mergeCells>
  <printOptions horizontalCentered="1"/>
  <pageMargins left="0.15748031496062992" right="0.15748031496062992" top="0.39370078740157483" bottom="0.19685039370078741" header="0.51181102362204722" footer="0.51181102362204722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17</vt:lpstr>
      <vt:lpstr>Sept 16 Directors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moragsomerville</dc:creator>
  <cp:lastModifiedBy>User</cp:lastModifiedBy>
  <cp:lastPrinted>2017-04-13T10:49:00Z</cp:lastPrinted>
  <dcterms:created xsi:type="dcterms:W3CDTF">2016-12-09T12:37:40Z</dcterms:created>
  <dcterms:modified xsi:type="dcterms:W3CDTF">2017-04-13T16:15:30Z</dcterms:modified>
</cp:coreProperties>
</file>